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aigekassa.ee\yldine\P_ravikindlustushyvitised\P2_ravi_rahastamine\Kattesaadavus_THT\ravijarjekorra_aruandlus\jrk_formaadid_muutmiseks\jrk_formaadid_kodulehele_kehtivad _al.01.03.2017\"/>
    </mc:Choice>
  </mc:AlternateContent>
  <workbookProtection workbookAlgorithmName="SHA-512" workbookHashValue="5xNSUtzvivzV7UnGr+UgRhNCdkBWLdGDgjOaj6fpN7N5qlMFfNFzRHY7FZIiitwYFMVlzF9bY4quJiWvEs59Jg==" workbookSaltValue="1TFb2ChBfpWnWdh5Vwq8zQ==" workbookSpinCount="100000" lockStructure="1"/>
  <bookViews>
    <workbookView xWindow="0" yWindow="0" windowWidth="25200" windowHeight="11385"/>
  </bookViews>
  <sheets>
    <sheet name="ALGANDMED" sheetId="2" r:id="rId1"/>
    <sheet name="EXPORT" sheetId="7" r:id="rId2"/>
    <sheet name="NIMESTIKUD" sheetId="8" r:id="rId3"/>
    <sheet name="ValidationLists" sheetId="6" state="hidden" r:id="rId4"/>
  </sheets>
  <externalReferences>
    <externalReference r:id="rId5"/>
  </externalReferences>
  <definedNames>
    <definedName name="_xlnm._FilterDatabase" localSheetId="1" hidden="1">EXPORT!$C$4:$AO$4</definedName>
    <definedName name="_xlnm._FilterDatabase" localSheetId="3" hidden="1">ValidationLists!$A$1:$G$125</definedName>
    <definedName name="Asutus">NIMESTIKUD!$K$1:$K$466</definedName>
    <definedName name="Asutuse_kood">IF(ALGANDMED!A1048575="","",VLOOKUP(ALGANDMED!A1048575,ValidationLists!G:H,2,FALSE))</definedName>
    <definedName name="BUS_AREA">IF(ALGANDMED!D1="","",ALGANDMED!D1)</definedName>
    <definedName name="CO_AREA">IF(ALGANDMED!XEW1="","","EHK")</definedName>
    <definedName name="COSTCENTER">IF(ALGANDMED!XFD1="","",EXPORT!$A$1)</definedName>
    <definedName name="COSTELEMNT">IF(ALGANDMED!XEU1="","",VLOOKUP(ALGANDMED!XEU1,ValidationLists!$A$2:$B$93,2,FALSE))</definedName>
    <definedName name="FISCPER">IF(ALGANDMED!XEN1="","",MONTH(Kuupaev)*10000+YEAR(Kuupaev))</definedName>
    <definedName name="FISCPER3">IF(ALGANDMED!XEM1="","",MONTH(Kuupaev))</definedName>
    <definedName name="FISCVRT">IF(ALGANDMED!XEO1="","","K4")</definedName>
    <definedName name="FISCYEAR">IF(ALGANDMED!XEP1="","",YEAR(Kuupaev))</definedName>
    <definedName name="H_PARV_KF">IF(ALGANDMED!XEP1="","",(ALGANDMED!XEP1-ALGANDMED!$B$3))</definedName>
    <definedName name="Kontonimi">IF(ALGANDMED!XEJ1="","",VLOOKUP(ALGANDMED!XEJ1,ValidationLists!$A$2:$C$93,3,FALSE))</definedName>
    <definedName name="Kontroll">ValidationLists!#REF!</definedName>
    <definedName name="KUU_KVA">IF(ALGANDMED!XEQ1="","",VLOOKUP(MONTH(Kuupaev),ValidationLists!$E$28:$F$39,2,FALSE))</definedName>
    <definedName name="Kuupaev">ALGANDMED!$B$3</definedName>
    <definedName name="KVARTAL_KUU">"ETT"</definedName>
    <definedName name="Leping">IF(ALGANDMED!XES1="","",VLOOKUP(ALGANDMED!XEV1,ValidationLists!$E$2:$G$10,3,FALSE)&amp;MID(ALGANDMED!XEY1,2,2)&amp;Tervishoiuasutuse_kood_haigekassas)</definedName>
    <definedName name="Lepingu_RT">IF(ALGANDMED!XEW1="","",VLOOKUP(ALGANDMED!XEW1,ValidationLists!$E$2:$G$10,3,FALSE))</definedName>
    <definedName name="Osakond">ValidationLists!$E$21:$E$24</definedName>
    <definedName name="PART_CCTR">IF(ALGANDMED!XER1="","",ALGANDMED!XEX1)</definedName>
    <definedName name="Piirkondliku_osakonna_kood">ALGANDMED!$I$3</definedName>
    <definedName name="PLANT">UPPER(LEFT(ALGANDMED!XFC1,3))</definedName>
    <definedName name="Pohieriala_nimetus">IF(ALGANDMED!$A1=0,"",VLOOKUP(ALGANDMED!$A1,ValidationLists!$A$2:$C$93,3,FALSE))</definedName>
    <definedName name="Pohjus">IF(ALGANDMED!XFD1="","",VLOOKUP(ALGANDMED!XFD1,ValidationLists!$E$13:$F$18,2,FALSE))</definedName>
    <definedName name="PohjuseKood">ValidationLists!$E$13:$E$16</definedName>
    <definedName name="_xlnm.Print_Titles" localSheetId="0">ALGANDMED!$4:$4</definedName>
    <definedName name="Profiili_nimetus">IF(ALGANDMED!XFD1="","",VLOOKUP(ALGANDMED!XFD1,ValidationLists!$A$2:$A$93,2,FALSE))</definedName>
    <definedName name="Profiilid">ValidationLists!$A$2:$A$66</definedName>
    <definedName name="QUANTITY">IF(ALGANDMED!XFB1="","",ALGANDMED!H1)</definedName>
    <definedName name="Ravi_tuup">IF(ALGANDMED!D1="","",ALGANDMED!D1)</definedName>
    <definedName name="RAVI_TÜÜP">ValidationLists!$E$2:$E$10</definedName>
    <definedName name="Ravityyp">ValidationLists!$D$2:$D$123</definedName>
    <definedName name="Ravityyp1">ValidationLists!$D$1</definedName>
    <definedName name="RavityypI">ValidationLists!$D$2:$D$123</definedName>
    <definedName name="RT_SEASON">IF(ALGANDMED!XEQ1="","",ALGANDMED!$E$3)</definedName>
    <definedName name="RTnimetus">IF(ALGANDMED!XFD1="","",VLOOKUP(ALGANDMED!XFD1,ValidationLists!$E$2:$F$10,2,FALSE))</definedName>
    <definedName name="ZDATE">IF(ALGANDMED!XFD1="","",(YEAR(ALGANDMED!XFD1)*10000+MONTH(ALGANDMED!XFD1)*100+DAY(ALGANDMED!XFD1)))</definedName>
    <definedName name="ZDATE2">IF(ALGANDMED!XEL1="","",(YEAR(ALGANDMED!$B$3)*10000+MONTH(ALGANDMED!$B$3)*100+DAY(ALGANDMED!$B$3)))</definedName>
    <definedName name="ZORDEA">IF(ALGANDMED!XEW1="","",VLOOKUP(ALGANDMED!XEW1,ValidationLists!$E$2:$G$10,3,FALSE))</definedName>
    <definedName name="ZPOHJUS">IF(ALGANDMED!C1="","",ALGANDMED!C1)</definedName>
    <definedName name="Taida">IF(OR(COUNTBLANK(ALGANDMED!XET1:XFB1)=0,ALGANDMED!XET1=""),"","Palun täida kõik väljad")</definedName>
    <definedName name="Tervishoiuasutuse_kood_haigekassas">ALGANDMED!$C$3</definedName>
    <definedName name="UNIT">IF(ALGANDMED!XEV1="","","PC")</definedName>
    <definedName name="VENDOR">IF(ALGANDMED!XFA1="","",Tervishoiuasutuse_kood_haigekassas)</definedName>
    <definedName name="VTYPE">IF(ALGANDMED!XEZ1="","",ALGANDMED!C1)</definedName>
  </definedNames>
  <calcPr calcId="152511"/>
</workbook>
</file>

<file path=xl/calcChain.xml><?xml version="1.0" encoding="utf-8"?>
<calcChain xmlns="http://schemas.openxmlformats.org/spreadsheetml/2006/main">
  <c r="E5" i="2" l="1"/>
  <c r="B6" i="2" l="1"/>
  <c r="B5" i="2" l="1"/>
  <c r="C5" i="2"/>
  <c r="I5" i="2"/>
  <c r="C6" i="2"/>
  <c r="E6" i="2"/>
  <c r="I6" i="2"/>
  <c r="B7" i="2"/>
  <c r="C7" i="2"/>
  <c r="E7" i="2"/>
  <c r="I7" i="2"/>
  <c r="I8" i="2"/>
  <c r="E8" i="2"/>
  <c r="C8" i="2"/>
  <c r="B8" i="2"/>
  <c r="L8" i="2" l="1"/>
  <c r="L7" i="2"/>
  <c r="L5" i="2"/>
  <c r="L6" i="2"/>
  <c r="W6" i="7"/>
  <c r="W7" i="7"/>
  <c r="W8" i="7"/>
  <c r="W9" i="7"/>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74" i="7"/>
  <c r="W75" i="7"/>
  <c r="W76" i="7"/>
  <c r="W77" i="7"/>
  <c r="W78" i="7"/>
  <c r="W79" i="7"/>
  <c r="W80" i="7"/>
  <c r="W81" i="7"/>
  <c r="W82" i="7"/>
  <c r="W83" i="7"/>
  <c r="W84" i="7"/>
  <c r="W85" i="7"/>
  <c r="W86" i="7"/>
  <c r="W87" i="7"/>
  <c r="W88" i="7"/>
  <c r="W89" i="7"/>
  <c r="W90" i="7"/>
  <c r="W91" i="7"/>
  <c r="W92" i="7"/>
  <c r="W93" i="7"/>
  <c r="W94" i="7"/>
  <c r="W95" i="7"/>
  <c r="W96" i="7"/>
  <c r="W97" i="7"/>
  <c r="W98" i="7"/>
  <c r="W99" i="7"/>
  <c r="W5" i="7"/>
  <c r="C3" i="2" l="1"/>
  <c r="E5" i="7" s="1"/>
  <c r="U5" i="7"/>
  <c r="A5" i="7"/>
  <c r="B5" i="7"/>
  <c r="C5" i="7"/>
  <c r="D5" i="7"/>
  <c r="F5" i="7"/>
  <c r="G5" i="7"/>
  <c r="H5" i="7"/>
  <c r="I5" i="7"/>
  <c r="J5" i="7"/>
  <c r="K5" i="7"/>
  <c r="L5" i="7"/>
  <c r="N5" i="7"/>
  <c r="P5" i="7"/>
  <c r="Q5" i="7"/>
  <c r="R5" i="7"/>
  <c r="S5" i="7"/>
  <c r="T5" i="7"/>
  <c r="A6" i="7"/>
  <c r="B6" i="7"/>
  <c r="C6" i="7"/>
  <c r="D6" i="7"/>
  <c r="E6" i="7"/>
  <c r="F6" i="7"/>
  <c r="G6" i="7"/>
  <c r="H6" i="7"/>
  <c r="I6" i="7"/>
  <c r="J6" i="7"/>
  <c r="K6" i="7"/>
  <c r="L6" i="7"/>
  <c r="M6" i="7"/>
  <c r="N6" i="7"/>
  <c r="P6" i="7"/>
  <c r="Q6" i="7"/>
  <c r="R6" i="7"/>
  <c r="S6" i="7"/>
  <c r="T6"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T7" i="7"/>
  <c r="T8" i="7"/>
  <c r="T9" i="7"/>
  <c r="T10" i="7"/>
  <c r="T11" i="7"/>
  <c r="T12" i="7"/>
  <c r="T13" i="7"/>
  <c r="T14" i="7"/>
  <c r="T15" i="7"/>
  <c r="T16" i="7"/>
  <c r="T17" i="7"/>
  <c r="T18" i="7"/>
  <c r="T19" i="7"/>
  <c r="T20" i="7"/>
  <c r="T21" i="7"/>
  <c r="T22" i="7"/>
  <c r="T23" i="7"/>
  <c r="T24" i="7"/>
  <c r="T25" i="7"/>
  <c r="T26" i="7"/>
  <c r="T27" i="7"/>
  <c r="T28" i="7"/>
  <c r="T29" i="7"/>
  <c r="T30" i="7"/>
  <c r="T31" i="7"/>
  <c r="T32" i="7"/>
  <c r="T33" i="7"/>
  <c r="T34" i="7"/>
  <c r="T35" i="7"/>
  <c r="T36" i="7"/>
  <c r="T37" i="7"/>
  <c r="T38" i="7"/>
  <c r="T39" i="7"/>
  <c r="T40" i="7"/>
  <c r="T41" i="7"/>
  <c r="T42" i="7"/>
  <c r="T43" i="7"/>
  <c r="T44" i="7"/>
  <c r="T45" i="7"/>
  <c r="T46" i="7"/>
  <c r="T47" i="7"/>
  <c r="T48" i="7"/>
  <c r="T49" i="7"/>
  <c r="T50" i="7"/>
  <c r="T51" i="7"/>
  <c r="T52" i="7"/>
  <c r="T53" i="7"/>
  <c r="T54" i="7"/>
  <c r="T55" i="7"/>
  <c r="T56" i="7"/>
  <c r="T57" i="7"/>
  <c r="T58" i="7"/>
  <c r="T59" i="7"/>
  <c r="T60" i="7"/>
  <c r="T61" i="7"/>
  <c r="T62" i="7"/>
  <c r="T63" i="7"/>
  <c r="T64" i="7"/>
  <c r="T65" i="7"/>
  <c r="T66" i="7"/>
  <c r="T67" i="7"/>
  <c r="T68" i="7"/>
  <c r="T69" i="7"/>
  <c r="T70" i="7"/>
  <c r="T71" i="7"/>
  <c r="T72" i="7"/>
  <c r="T73" i="7"/>
  <c r="T74" i="7"/>
  <c r="T75" i="7"/>
  <c r="T76" i="7"/>
  <c r="T77" i="7"/>
  <c r="T78" i="7"/>
  <c r="T79" i="7"/>
  <c r="T80" i="7"/>
  <c r="T81" i="7"/>
  <c r="T82" i="7"/>
  <c r="T83" i="7"/>
  <c r="T84" i="7"/>
  <c r="T85" i="7"/>
  <c r="T86" i="7"/>
  <c r="T87" i="7"/>
  <c r="T88" i="7"/>
  <c r="T89" i="7"/>
  <c r="T90" i="7"/>
  <c r="T91" i="7"/>
  <c r="T92" i="7"/>
  <c r="T93" i="7"/>
  <c r="T94" i="7"/>
  <c r="T95" i="7"/>
  <c r="T96" i="7"/>
  <c r="T97" i="7"/>
  <c r="T98" i="7"/>
  <c r="T99" i="7"/>
  <c r="T100" i="7"/>
  <c r="T101" i="7"/>
  <c r="T102" i="7"/>
  <c r="T103" i="7"/>
  <c r="T104" i="7"/>
  <c r="C104" i="2"/>
  <c r="L104" i="7"/>
  <c r="C103" i="2"/>
  <c r="C102" i="2"/>
  <c r="L102" i="7"/>
  <c r="C101" i="2"/>
  <c r="C100" i="2"/>
  <c r="L100" i="7"/>
  <c r="C99" i="2"/>
  <c r="C98" i="2"/>
  <c r="L98" i="7"/>
  <c r="C97" i="2"/>
  <c r="C96" i="2"/>
  <c r="L96" i="7"/>
  <c r="C95" i="2"/>
  <c r="C94" i="2"/>
  <c r="L94" i="7"/>
  <c r="C93" i="2"/>
  <c r="C92" i="2"/>
  <c r="L92" i="7"/>
  <c r="C91" i="2"/>
  <c r="C90" i="2"/>
  <c r="L90" i="7"/>
  <c r="C89" i="2"/>
  <c r="C88" i="2"/>
  <c r="L88" i="7"/>
  <c r="C87" i="2"/>
  <c r="C86" i="2"/>
  <c r="L86" i="7"/>
  <c r="C85" i="2"/>
  <c r="C84" i="2"/>
  <c r="L84" i="7"/>
  <c r="C83" i="2"/>
  <c r="C82" i="2"/>
  <c r="L82" i="7"/>
  <c r="C81" i="2"/>
  <c r="C80" i="2"/>
  <c r="L80" i="7"/>
  <c r="C79" i="2"/>
  <c r="C78" i="2"/>
  <c r="L78" i="7"/>
  <c r="C77" i="2"/>
  <c r="C76" i="2"/>
  <c r="L76" i="7"/>
  <c r="C75" i="2"/>
  <c r="C74" i="2"/>
  <c r="L74" i="7"/>
  <c r="C73" i="2"/>
  <c r="C72" i="2"/>
  <c r="L72" i="7"/>
  <c r="C71" i="2"/>
  <c r="C70" i="2"/>
  <c r="L70" i="7"/>
  <c r="C69" i="2"/>
  <c r="C68" i="2"/>
  <c r="L68" i="7"/>
  <c r="C67" i="2"/>
  <c r="C66" i="2"/>
  <c r="L66" i="7"/>
  <c r="C65" i="2"/>
  <c r="C64" i="2"/>
  <c r="L64" i="7"/>
  <c r="C63" i="2"/>
  <c r="C62" i="2"/>
  <c r="L62" i="7"/>
  <c r="C61" i="2"/>
  <c r="C60" i="2"/>
  <c r="L60" i="7"/>
  <c r="C59" i="2"/>
  <c r="C58" i="2"/>
  <c r="L58" i="7"/>
  <c r="C57" i="2"/>
  <c r="C56" i="2"/>
  <c r="L56" i="7"/>
  <c r="C55" i="2"/>
  <c r="C54" i="2"/>
  <c r="L54" i="7"/>
  <c r="C53" i="2"/>
  <c r="C52" i="2"/>
  <c r="L52" i="7"/>
  <c r="C51" i="2"/>
  <c r="C50" i="2"/>
  <c r="L50" i="7"/>
  <c r="C49" i="2"/>
  <c r="C48" i="2"/>
  <c r="L48" i="7"/>
  <c r="C47" i="2"/>
  <c r="C46" i="2"/>
  <c r="L46" i="7"/>
  <c r="C45" i="2"/>
  <c r="C44" i="2"/>
  <c r="L44" i="7"/>
  <c r="C43" i="2"/>
  <c r="C42" i="2"/>
  <c r="L42" i="7"/>
  <c r="C41" i="2"/>
  <c r="C40" i="2"/>
  <c r="L40" i="7"/>
  <c r="C39" i="2"/>
  <c r="C38" i="2"/>
  <c r="L38" i="7"/>
  <c r="C37" i="2"/>
  <c r="C36" i="2"/>
  <c r="L36" i="7"/>
  <c r="C35" i="2"/>
  <c r="C34" i="2"/>
  <c r="L34" i="7"/>
  <c r="C33" i="2"/>
  <c r="C32" i="2"/>
  <c r="L32" i="7"/>
  <c r="C31" i="2"/>
  <c r="C30" i="2"/>
  <c r="L30" i="7"/>
  <c r="C29" i="2"/>
  <c r="C28" i="2"/>
  <c r="L28" i="7"/>
  <c r="C27" i="2"/>
  <c r="C26" i="2"/>
  <c r="L26" i="7"/>
  <c r="C25" i="2"/>
  <c r="C24" i="2"/>
  <c r="L24" i="7"/>
  <c r="C23" i="2"/>
  <c r="C22" i="2"/>
  <c r="L22" i="7"/>
  <c r="C21" i="2"/>
  <c r="C20" i="2"/>
  <c r="L20" i="7"/>
  <c r="C19" i="2"/>
  <c r="C18" i="2"/>
  <c r="L18" i="7"/>
  <c r="C17" i="2"/>
  <c r="C16" i="2"/>
  <c r="L16" i="7"/>
  <c r="C15" i="2"/>
  <c r="C14" i="2"/>
  <c r="L14" i="7"/>
  <c r="C13" i="2"/>
  <c r="C12" i="2"/>
  <c r="L12" i="7"/>
  <c r="C11" i="2"/>
  <c r="C10" i="2"/>
  <c r="L10" i="7"/>
  <c r="C9" i="2"/>
  <c r="L8" i="7"/>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E3" i="2"/>
  <c r="O5" i="7"/>
  <c r="F3" i="2"/>
  <c r="E9" i="2"/>
  <c r="I9" i="2"/>
  <c r="E10" i="2"/>
  <c r="I10" i="2"/>
  <c r="E11" i="2"/>
  <c r="I11" i="2"/>
  <c r="E12" i="2"/>
  <c r="I12" i="2"/>
  <c r="E13" i="2"/>
  <c r="I13" i="2"/>
  <c r="E14" i="2"/>
  <c r="I14" i="2"/>
  <c r="E15" i="2"/>
  <c r="I15" i="2"/>
  <c r="E16" i="2"/>
  <c r="I16" i="2"/>
  <c r="E17" i="2"/>
  <c r="I17" i="2"/>
  <c r="E18" i="2"/>
  <c r="I18" i="2"/>
  <c r="E19" i="2"/>
  <c r="I19" i="2"/>
  <c r="E20" i="2"/>
  <c r="I20" i="2"/>
  <c r="E21" i="2"/>
  <c r="I21" i="2"/>
  <c r="E22" i="2"/>
  <c r="I22" i="2"/>
  <c r="E23" i="2"/>
  <c r="I23" i="2"/>
  <c r="E24" i="2"/>
  <c r="I24" i="2"/>
  <c r="E25" i="2"/>
  <c r="I25" i="2"/>
  <c r="E26" i="2"/>
  <c r="I26" i="2"/>
  <c r="E27" i="2"/>
  <c r="I27" i="2"/>
  <c r="E28" i="2"/>
  <c r="I28" i="2"/>
  <c r="E29" i="2"/>
  <c r="I29" i="2"/>
  <c r="E30" i="2"/>
  <c r="I30" i="2"/>
  <c r="E31" i="2"/>
  <c r="I31" i="2"/>
  <c r="E32" i="2"/>
  <c r="I32" i="2"/>
  <c r="E33" i="2"/>
  <c r="I33" i="2"/>
  <c r="E34" i="2"/>
  <c r="I34" i="2"/>
  <c r="E35" i="2"/>
  <c r="I35" i="2"/>
  <c r="E36" i="2"/>
  <c r="I36" i="2"/>
  <c r="E37" i="2"/>
  <c r="I37" i="2"/>
  <c r="E38" i="2"/>
  <c r="I38" i="2"/>
  <c r="E39" i="2"/>
  <c r="I39" i="2"/>
  <c r="E40" i="2"/>
  <c r="I40" i="2"/>
  <c r="E41" i="2"/>
  <c r="I41" i="2"/>
  <c r="E42" i="2"/>
  <c r="I42" i="2"/>
  <c r="E43" i="2"/>
  <c r="I43" i="2"/>
  <c r="E44" i="2"/>
  <c r="I44" i="2"/>
  <c r="E45" i="2"/>
  <c r="I45" i="2"/>
  <c r="E46" i="2"/>
  <c r="I46" i="2"/>
  <c r="E47" i="2"/>
  <c r="I47" i="2"/>
  <c r="E48" i="2"/>
  <c r="I48" i="2"/>
  <c r="E49" i="2"/>
  <c r="I49" i="2"/>
  <c r="E50" i="2"/>
  <c r="I50" i="2"/>
  <c r="E51" i="2"/>
  <c r="I51" i="2"/>
  <c r="E52" i="2"/>
  <c r="I52" i="2"/>
  <c r="E53" i="2"/>
  <c r="I53" i="2"/>
  <c r="E54" i="2"/>
  <c r="I54" i="2"/>
  <c r="E55" i="2"/>
  <c r="I55" i="2"/>
  <c r="E56" i="2"/>
  <c r="I56" i="2"/>
  <c r="E57" i="2"/>
  <c r="I57" i="2"/>
  <c r="E58" i="2"/>
  <c r="I58" i="2"/>
  <c r="E59" i="2"/>
  <c r="I59" i="2"/>
  <c r="E60" i="2"/>
  <c r="I60" i="2"/>
  <c r="E61" i="2"/>
  <c r="I61" i="2"/>
  <c r="E62" i="2"/>
  <c r="I62" i="2"/>
  <c r="E63" i="2"/>
  <c r="I63" i="2"/>
  <c r="E64" i="2"/>
  <c r="I64" i="2"/>
  <c r="E65" i="2"/>
  <c r="I65" i="2"/>
  <c r="E66" i="2"/>
  <c r="I66" i="2"/>
  <c r="E67" i="2"/>
  <c r="I67" i="2"/>
  <c r="E68" i="2"/>
  <c r="I68" i="2"/>
  <c r="E69" i="2"/>
  <c r="I69" i="2"/>
  <c r="E70" i="2"/>
  <c r="I70" i="2"/>
  <c r="E71" i="2"/>
  <c r="I71" i="2"/>
  <c r="E72" i="2"/>
  <c r="I72" i="2"/>
  <c r="E73" i="2"/>
  <c r="I73" i="2"/>
  <c r="E74" i="2"/>
  <c r="I74" i="2"/>
  <c r="E75" i="2"/>
  <c r="I75" i="2"/>
  <c r="E76" i="2"/>
  <c r="I76" i="2"/>
  <c r="E77" i="2"/>
  <c r="I77" i="2"/>
  <c r="E78" i="2"/>
  <c r="I78" i="2"/>
  <c r="E79" i="2"/>
  <c r="I79" i="2"/>
  <c r="E80" i="2"/>
  <c r="I80" i="2"/>
  <c r="E81" i="2"/>
  <c r="I81" i="2"/>
  <c r="E82" i="2"/>
  <c r="I82" i="2"/>
  <c r="E83" i="2"/>
  <c r="I83" i="2"/>
  <c r="E84" i="2"/>
  <c r="I84" i="2"/>
  <c r="E85" i="2"/>
  <c r="I85" i="2"/>
  <c r="E86" i="2"/>
  <c r="I86" i="2"/>
  <c r="E87" i="2"/>
  <c r="I87" i="2"/>
  <c r="E88" i="2"/>
  <c r="I88" i="2"/>
  <c r="E89" i="2"/>
  <c r="I89" i="2"/>
  <c r="E90" i="2"/>
  <c r="I90" i="2"/>
  <c r="E91" i="2"/>
  <c r="I91" i="2"/>
  <c r="E92" i="2"/>
  <c r="I92" i="2"/>
  <c r="E93" i="2"/>
  <c r="I93" i="2"/>
  <c r="E94" i="2"/>
  <c r="I94" i="2"/>
  <c r="E95" i="2"/>
  <c r="I95" i="2"/>
  <c r="E96" i="2"/>
  <c r="I96" i="2"/>
  <c r="E97" i="2"/>
  <c r="I97" i="2"/>
  <c r="E98" i="2"/>
  <c r="I98" i="2"/>
  <c r="E99" i="2"/>
  <c r="I99" i="2"/>
  <c r="E100" i="2"/>
  <c r="I100" i="2"/>
  <c r="E101" i="2"/>
  <c r="I101" i="2"/>
  <c r="E102" i="2"/>
  <c r="I102" i="2"/>
  <c r="E103" i="2"/>
  <c r="I103" i="2"/>
  <c r="E104" i="2"/>
  <c r="I104" i="2"/>
  <c r="A7" i="7"/>
  <c r="B7" i="7"/>
  <c r="C7" i="7"/>
  <c r="D7" i="7"/>
  <c r="E7" i="7"/>
  <c r="F7" i="7"/>
  <c r="G7" i="7"/>
  <c r="H7" i="7"/>
  <c r="I7" i="7"/>
  <c r="J7" i="7"/>
  <c r="K7" i="7"/>
  <c r="L7" i="7"/>
  <c r="M7" i="7"/>
  <c r="N7" i="7"/>
  <c r="O7" i="7"/>
  <c r="P7" i="7"/>
  <c r="Q7" i="7"/>
  <c r="R7" i="7"/>
  <c r="S7" i="7"/>
  <c r="A8" i="7"/>
  <c r="B8" i="7"/>
  <c r="C8" i="7"/>
  <c r="D8" i="7"/>
  <c r="E8" i="7"/>
  <c r="F8" i="7"/>
  <c r="G8" i="7"/>
  <c r="H8" i="7"/>
  <c r="I8" i="7"/>
  <c r="J8" i="7"/>
  <c r="K8" i="7"/>
  <c r="M8" i="7"/>
  <c r="N8" i="7"/>
  <c r="O8" i="7"/>
  <c r="P8" i="7"/>
  <c r="Q8" i="7"/>
  <c r="R8" i="7"/>
  <c r="S8" i="7"/>
  <c r="A9" i="7"/>
  <c r="B9" i="7"/>
  <c r="C9" i="7"/>
  <c r="D9" i="7"/>
  <c r="E9" i="7"/>
  <c r="F9" i="7"/>
  <c r="G9" i="7"/>
  <c r="H9" i="7"/>
  <c r="I9" i="7"/>
  <c r="J9" i="7"/>
  <c r="K9" i="7"/>
  <c r="L9" i="7"/>
  <c r="M9" i="7"/>
  <c r="N9" i="7"/>
  <c r="O9" i="7"/>
  <c r="P9" i="7"/>
  <c r="Q9" i="7"/>
  <c r="R9" i="7"/>
  <c r="S9" i="7"/>
  <c r="A10" i="7"/>
  <c r="B10" i="7"/>
  <c r="C10" i="7"/>
  <c r="D10" i="7"/>
  <c r="E10" i="7"/>
  <c r="F10" i="7"/>
  <c r="G10" i="7"/>
  <c r="H10" i="7"/>
  <c r="I10" i="7"/>
  <c r="J10" i="7"/>
  <c r="K10" i="7"/>
  <c r="M10" i="7"/>
  <c r="N10" i="7"/>
  <c r="O10" i="7"/>
  <c r="P10" i="7"/>
  <c r="Q10" i="7"/>
  <c r="R10" i="7"/>
  <c r="S10" i="7"/>
  <c r="A11" i="7"/>
  <c r="B11" i="7"/>
  <c r="C11" i="7"/>
  <c r="D11" i="7"/>
  <c r="E11" i="7"/>
  <c r="F11" i="7"/>
  <c r="G11" i="7"/>
  <c r="H11" i="7"/>
  <c r="I11" i="7"/>
  <c r="J11" i="7"/>
  <c r="K11" i="7"/>
  <c r="L11" i="7"/>
  <c r="M11" i="7"/>
  <c r="N11" i="7"/>
  <c r="O11" i="7"/>
  <c r="P11" i="7"/>
  <c r="Q11" i="7"/>
  <c r="R11" i="7"/>
  <c r="S11" i="7"/>
  <c r="A12" i="7"/>
  <c r="B12" i="7"/>
  <c r="C12" i="7"/>
  <c r="D12" i="7"/>
  <c r="E12" i="7"/>
  <c r="F12" i="7"/>
  <c r="G12" i="7"/>
  <c r="H12" i="7"/>
  <c r="I12" i="7"/>
  <c r="J12" i="7"/>
  <c r="K12" i="7"/>
  <c r="M12" i="7"/>
  <c r="N12" i="7"/>
  <c r="O12" i="7"/>
  <c r="P12" i="7"/>
  <c r="Q12" i="7"/>
  <c r="R12" i="7"/>
  <c r="S12" i="7"/>
  <c r="A13" i="7"/>
  <c r="B13" i="7"/>
  <c r="C13" i="7"/>
  <c r="D13" i="7"/>
  <c r="E13" i="7"/>
  <c r="F13" i="7"/>
  <c r="G13" i="7"/>
  <c r="H13" i="7"/>
  <c r="I13" i="7"/>
  <c r="J13" i="7"/>
  <c r="K13" i="7"/>
  <c r="L13" i="7"/>
  <c r="M13" i="7"/>
  <c r="N13" i="7"/>
  <c r="O13" i="7"/>
  <c r="P13" i="7"/>
  <c r="Q13" i="7"/>
  <c r="R13" i="7"/>
  <c r="S13" i="7"/>
  <c r="A14" i="7"/>
  <c r="B14" i="7"/>
  <c r="C14" i="7"/>
  <c r="D14" i="7"/>
  <c r="E14" i="7"/>
  <c r="F14" i="7"/>
  <c r="G14" i="7"/>
  <c r="H14" i="7"/>
  <c r="I14" i="7"/>
  <c r="J14" i="7"/>
  <c r="K14" i="7"/>
  <c r="M14" i="7"/>
  <c r="N14" i="7"/>
  <c r="O14" i="7"/>
  <c r="P14" i="7"/>
  <c r="Q14" i="7"/>
  <c r="R14" i="7"/>
  <c r="S14" i="7"/>
  <c r="A15" i="7"/>
  <c r="B15" i="7"/>
  <c r="C15" i="7"/>
  <c r="D15" i="7"/>
  <c r="E15" i="7"/>
  <c r="F15" i="7"/>
  <c r="G15" i="7"/>
  <c r="I15" i="7"/>
  <c r="J15" i="7"/>
  <c r="K15" i="7"/>
  <c r="L15" i="7"/>
  <c r="M15" i="7"/>
  <c r="N15" i="7"/>
  <c r="O15" i="7"/>
  <c r="P15" i="7"/>
  <c r="Q15" i="7"/>
  <c r="R15" i="7"/>
  <c r="S15" i="7"/>
  <c r="A16" i="7"/>
  <c r="B16" i="7"/>
  <c r="C16" i="7"/>
  <c r="D16" i="7"/>
  <c r="E16" i="7"/>
  <c r="F16" i="7"/>
  <c r="G16" i="7"/>
  <c r="H16" i="7"/>
  <c r="I16" i="7"/>
  <c r="J16" i="7"/>
  <c r="K16" i="7"/>
  <c r="M16" i="7"/>
  <c r="N16" i="7"/>
  <c r="O16" i="7"/>
  <c r="P16" i="7"/>
  <c r="Q16" i="7"/>
  <c r="R16" i="7"/>
  <c r="S16" i="7"/>
  <c r="A17" i="7"/>
  <c r="B17" i="7"/>
  <c r="C17" i="7"/>
  <c r="D17" i="7"/>
  <c r="E17" i="7"/>
  <c r="F17" i="7"/>
  <c r="G17" i="7"/>
  <c r="H17" i="7"/>
  <c r="I17" i="7"/>
  <c r="J17" i="7"/>
  <c r="K17" i="7"/>
  <c r="L17" i="7"/>
  <c r="M17" i="7"/>
  <c r="N17" i="7"/>
  <c r="O17" i="7"/>
  <c r="P17" i="7"/>
  <c r="Q17" i="7"/>
  <c r="R17" i="7"/>
  <c r="S17" i="7"/>
  <c r="A18" i="7"/>
  <c r="B18" i="7"/>
  <c r="C18" i="7"/>
  <c r="D18" i="7"/>
  <c r="E18" i="7"/>
  <c r="F18" i="7"/>
  <c r="G18" i="7"/>
  <c r="H18" i="7"/>
  <c r="I18" i="7"/>
  <c r="J18" i="7"/>
  <c r="K18" i="7"/>
  <c r="M18" i="7"/>
  <c r="N18" i="7"/>
  <c r="O18" i="7"/>
  <c r="P18" i="7"/>
  <c r="Q18" i="7"/>
  <c r="R18" i="7"/>
  <c r="S18" i="7"/>
  <c r="A19" i="7"/>
  <c r="B19" i="7"/>
  <c r="C19" i="7"/>
  <c r="D19" i="7"/>
  <c r="E19" i="7"/>
  <c r="F19" i="7"/>
  <c r="G19" i="7"/>
  <c r="H19" i="7"/>
  <c r="I19" i="7"/>
  <c r="J19" i="7"/>
  <c r="K19" i="7"/>
  <c r="L19" i="7"/>
  <c r="M19" i="7"/>
  <c r="N19" i="7"/>
  <c r="O19" i="7"/>
  <c r="P19" i="7"/>
  <c r="Q19" i="7"/>
  <c r="R19" i="7"/>
  <c r="S19" i="7"/>
  <c r="A20" i="7"/>
  <c r="B20" i="7"/>
  <c r="C20" i="7"/>
  <c r="D20" i="7"/>
  <c r="E20" i="7"/>
  <c r="F20" i="7"/>
  <c r="G20" i="7"/>
  <c r="H20" i="7"/>
  <c r="I20" i="7"/>
  <c r="J20" i="7"/>
  <c r="K20" i="7"/>
  <c r="M20" i="7"/>
  <c r="N20" i="7"/>
  <c r="O20" i="7"/>
  <c r="P20" i="7"/>
  <c r="Q20" i="7"/>
  <c r="R20" i="7"/>
  <c r="S20" i="7"/>
  <c r="A21" i="7"/>
  <c r="B21" i="7"/>
  <c r="C21" i="7"/>
  <c r="D21" i="7"/>
  <c r="E21" i="7"/>
  <c r="F21" i="7"/>
  <c r="G21" i="7"/>
  <c r="H21" i="7"/>
  <c r="I21" i="7"/>
  <c r="J21" i="7"/>
  <c r="K21" i="7"/>
  <c r="L21" i="7"/>
  <c r="M21" i="7"/>
  <c r="N21" i="7"/>
  <c r="O21" i="7"/>
  <c r="P21" i="7"/>
  <c r="Q21" i="7"/>
  <c r="R21" i="7"/>
  <c r="S21" i="7"/>
  <c r="A22" i="7"/>
  <c r="B22" i="7"/>
  <c r="C22" i="7"/>
  <c r="D22" i="7"/>
  <c r="E22" i="7"/>
  <c r="F22" i="7"/>
  <c r="G22" i="7"/>
  <c r="H22" i="7"/>
  <c r="I22" i="7"/>
  <c r="J22" i="7"/>
  <c r="K22" i="7"/>
  <c r="M22" i="7"/>
  <c r="N22" i="7"/>
  <c r="O22" i="7"/>
  <c r="P22" i="7"/>
  <c r="Q22" i="7"/>
  <c r="R22" i="7"/>
  <c r="S22" i="7"/>
  <c r="A23" i="7"/>
  <c r="B23" i="7"/>
  <c r="C23" i="7"/>
  <c r="D23" i="7"/>
  <c r="E23" i="7"/>
  <c r="F23" i="7"/>
  <c r="G23" i="7"/>
  <c r="H23" i="7"/>
  <c r="I23" i="7"/>
  <c r="J23" i="7"/>
  <c r="K23" i="7"/>
  <c r="L23" i="7"/>
  <c r="M23" i="7"/>
  <c r="N23" i="7"/>
  <c r="O23" i="7"/>
  <c r="P23" i="7"/>
  <c r="Q23" i="7"/>
  <c r="R23" i="7"/>
  <c r="S23" i="7"/>
  <c r="A24" i="7"/>
  <c r="B24" i="7"/>
  <c r="C24" i="7"/>
  <c r="D24" i="7"/>
  <c r="E24" i="7"/>
  <c r="F24" i="7"/>
  <c r="G24" i="7"/>
  <c r="H24" i="7"/>
  <c r="I24" i="7"/>
  <c r="J24" i="7"/>
  <c r="K24" i="7"/>
  <c r="M24" i="7"/>
  <c r="N24" i="7"/>
  <c r="O24" i="7"/>
  <c r="P24" i="7"/>
  <c r="Q24" i="7"/>
  <c r="R24" i="7"/>
  <c r="S24" i="7"/>
  <c r="A25" i="7"/>
  <c r="B25" i="7"/>
  <c r="C25" i="7"/>
  <c r="D25" i="7"/>
  <c r="E25" i="7"/>
  <c r="F25" i="7"/>
  <c r="G25" i="7"/>
  <c r="H25" i="7"/>
  <c r="I25" i="7"/>
  <c r="J25" i="7"/>
  <c r="K25" i="7"/>
  <c r="L25" i="7"/>
  <c r="M25" i="7"/>
  <c r="N25" i="7"/>
  <c r="O25" i="7"/>
  <c r="P25" i="7"/>
  <c r="Q25" i="7"/>
  <c r="R25" i="7"/>
  <c r="S25" i="7"/>
  <c r="A26" i="7"/>
  <c r="B26" i="7"/>
  <c r="C26" i="7"/>
  <c r="D26" i="7"/>
  <c r="E26" i="7"/>
  <c r="F26" i="7"/>
  <c r="G26" i="7"/>
  <c r="H26" i="7"/>
  <c r="I26" i="7"/>
  <c r="J26" i="7"/>
  <c r="K26" i="7"/>
  <c r="M26" i="7"/>
  <c r="N26" i="7"/>
  <c r="O26" i="7"/>
  <c r="P26" i="7"/>
  <c r="Q26" i="7"/>
  <c r="R26" i="7"/>
  <c r="S26" i="7"/>
  <c r="A27" i="7"/>
  <c r="B27" i="7"/>
  <c r="C27" i="7"/>
  <c r="D27" i="7"/>
  <c r="E27" i="7"/>
  <c r="F27" i="7"/>
  <c r="G27" i="7"/>
  <c r="H27" i="7"/>
  <c r="I27" i="7"/>
  <c r="J27" i="7"/>
  <c r="K27" i="7"/>
  <c r="L27" i="7"/>
  <c r="M27" i="7"/>
  <c r="N27" i="7"/>
  <c r="O27" i="7"/>
  <c r="P27" i="7"/>
  <c r="Q27" i="7"/>
  <c r="R27" i="7"/>
  <c r="S27" i="7"/>
  <c r="A28" i="7"/>
  <c r="B28" i="7"/>
  <c r="C28" i="7"/>
  <c r="D28" i="7"/>
  <c r="E28" i="7"/>
  <c r="F28" i="7"/>
  <c r="G28" i="7"/>
  <c r="H28" i="7"/>
  <c r="I28" i="7"/>
  <c r="J28" i="7"/>
  <c r="K28" i="7"/>
  <c r="M28" i="7"/>
  <c r="N28" i="7"/>
  <c r="O28" i="7"/>
  <c r="P28" i="7"/>
  <c r="Q28" i="7"/>
  <c r="R28" i="7"/>
  <c r="S28" i="7"/>
  <c r="A29" i="7"/>
  <c r="B29" i="7"/>
  <c r="C29" i="7"/>
  <c r="D29" i="7"/>
  <c r="E29" i="7"/>
  <c r="F29" i="7"/>
  <c r="G29" i="7"/>
  <c r="H29" i="7"/>
  <c r="I29" i="7"/>
  <c r="J29" i="7"/>
  <c r="K29" i="7"/>
  <c r="L29" i="7"/>
  <c r="M29" i="7"/>
  <c r="N29" i="7"/>
  <c r="O29" i="7"/>
  <c r="P29" i="7"/>
  <c r="Q29" i="7"/>
  <c r="R29" i="7"/>
  <c r="S29" i="7"/>
  <c r="A30" i="7"/>
  <c r="B30" i="7"/>
  <c r="C30" i="7"/>
  <c r="D30" i="7"/>
  <c r="E30" i="7"/>
  <c r="F30" i="7"/>
  <c r="G30" i="7"/>
  <c r="H30" i="7"/>
  <c r="I30" i="7"/>
  <c r="J30" i="7"/>
  <c r="K30" i="7"/>
  <c r="M30" i="7"/>
  <c r="N30" i="7"/>
  <c r="O30" i="7"/>
  <c r="P30" i="7"/>
  <c r="Q30" i="7"/>
  <c r="R30" i="7"/>
  <c r="S30" i="7"/>
  <c r="A31" i="7"/>
  <c r="B31" i="7"/>
  <c r="C31" i="7"/>
  <c r="D31" i="7"/>
  <c r="E31" i="7"/>
  <c r="F31" i="7"/>
  <c r="G31" i="7"/>
  <c r="H31" i="7"/>
  <c r="I31" i="7"/>
  <c r="J31" i="7"/>
  <c r="K31" i="7"/>
  <c r="L31" i="7"/>
  <c r="M31" i="7"/>
  <c r="N31" i="7"/>
  <c r="O31" i="7"/>
  <c r="P31" i="7"/>
  <c r="Q31" i="7"/>
  <c r="R31" i="7"/>
  <c r="S31" i="7"/>
  <c r="A32" i="7"/>
  <c r="B32" i="7"/>
  <c r="C32" i="7"/>
  <c r="D32" i="7"/>
  <c r="E32" i="7"/>
  <c r="F32" i="7"/>
  <c r="G32" i="7"/>
  <c r="H32" i="7"/>
  <c r="I32" i="7"/>
  <c r="J32" i="7"/>
  <c r="K32" i="7"/>
  <c r="M32" i="7"/>
  <c r="N32" i="7"/>
  <c r="O32" i="7"/>
  <c r="P32" i="7"/>
  <c r="Q32" i="7"/>
  <c r="R32" i="7"/>
  <c r="S32" i="7"/>
  <c r="A33" i="7"/>
  <c r="B33" i="7"/>
  <c r="C33" i="7"/>
  <c r="D33" i="7"/>
  <c r="E33" i="7"/>
  <c r="F33" i="7"/>
  <c r="G33" i="7"/>
  <c r="H33" i="7"/>
  <c r="I33" i="7"/>
  <c r="J33" i="7"/>
  <c r="K33" i="7"/>
  <c r="L33" i="7"/>
  <c r="M33" i="7"/>
  <c r="N33" i="7"/>
  <c r="O33" i="7"/>
  <c r="P33" i="7"/>
  <c r="Q33" i="7"/>
  <c r="R33" i="7"/>
  <c r="S33" i="7"/>
  <c r="A34" i="7"/>
  <c r="B34" i="7"/>
  <c r="C34" i="7"/>
  <c r="D34" i="7"/>
  <c r="E34" i="7"/>
  <c r="F34" i="7"/>
  <c r="G34" i="7"/>
  <c r="H34" i="7"/>
  <c r="I34" i="7"/>
  <c r="J34" i="7"/>
  <c r="K34" i="7"/>
  <c r="M34" i="7"/>
  <c r="N34" i="7"/>
  <c r="O34" i="7"/>
  <c r="P34" i="7"/>
  <c r="Q34" i="7"/>
  <c r="R34" i="7"/>
  <c r="S34" i="7"/>
  <c r="A35" i="7"/>
  <c r="B35" i="7"/>
  <c r="C35" i="7"/>
  <c r="D35" i="7"/>
  <c r="E35" i="7"/>
  <c r="F35" i="7"/>
  <c r="G35" i="7"/>
  <c r="H35" i="7"/>
  <c r="I35" i="7"/>
  <c r="J35" i="7"/>
  <c r="K35" i="7"/>
  <c r="L35" i="7"/>
  <c r="M35" i="7"/>
  <c r="N35" i="7"/>
  <c r="O35" i="7"/>
  <c r="P35" i="7"/>
  <c r="Q35" i="7"/>
  <c r="R35" i="7"/>
  <c r="S35" i="7"/>
  <c r="A36" i="7"/>
  <c r="B36" i="7"/>
  <c r="C36" i="7"/>
  <c r="D36" i="7"/>
  <c r="E36" i="7"/>
  <c r="F36" i="7"/>
  <c r="G36" i="7"/>
  <c r="H36" i="7"/>
  <c r="I36" i="7"/>
  <c r="J36" i="7"/>
  <c r="K36" i="7"/>
  <c r="M36" i="7"/>
  <c r="N36" i="7"/>
  <c r="O36" i="7"/>
  <c r="P36" i="7"/>
  <c r="Q36" i="7"/>
  <c r="R36" i="7"/>
  <c r="S36" i="7"/>
  <c r="A37" i="7"/>
  <c r="B37" i="7"/>
  <c r="C37" i="7"/>
  <c r="D37" i="7"/>
  <c r="E37" i="7"/>
  <c r="F37" i="7"/>
  <c r="G37" i="7"/>
  <c r="H37" i="7"/>
  <c r="I37" i="7"/>
  <c r="J37" i="7"/>
  <c r="K37" i="7"/>
  <c r="L37" i="7"/>
  <c r="M37" i="7"/>
  <c r="N37" i="7"/>
  <c r="O37" i="7"/>
  <c r="P37" i="7"/>
  <c r="Q37" i="7"/>
  <c r="R37" i="7"/>
  <c r="S37" i="7"/>
  <c r="A38" i="7"/>
  <c r="B38" i="7"/>
  <c r="C38" i="7"/>
  <c r="D38" i="7"/>
  <c r="E38" i="7"/>
  <c r="F38" i="7"/>
  <c r="G38" i="7"/>
  <c r="H38" i="7"/>
  <c r="I38" i="7"/>
  <c r="J38" i="7"/>
  <c r="K38" i="7"/>
  <c r="M38" i="7"/>
  <c r="N38" i="7"/>
  <c r="O38" i="7"/>
  <c r="P38" i="7"/>
  <c r="Q38" i="7"/>
  <c r="R38" i="7"/>
  <c r="S38" i="7"/>
  <c r="A39" i="7"/>
  <c r="B39" i="7"/>
  <c r="C39" i="7"/>
  <c r="D39" i="7"/>
  <c r="E39" i="7"/>
  <c r="F39" i="7"/>
  <c r="G39" i="7"/>
  <c r="H39" i="7"/>
  <c r="I39" i="7"/>
  <c r="J39" i="7"/>
  <c r="K39" i="7"/>
  <c r="L39" i="7"/>
  <c r="M39" i="7"/>
  <c r="N39" i="7"/>
  <c r="O39" i="7"/>
  <c r="P39" i="7"/>
  <c r="Q39" i="7"/>
  <c r="R39" i="7"/>
  <c r="S39" i="7"/>
  <c r="A40" i="7"/>
  <c r="B40" i="7"/>
  <c r="C40" i="7"/>
  <c r="D40" i="7"/>
  <c r="E40" i="7"/>
  <c r="F40" i="7"/>
  <c r="G40" i="7"/>
  <c r="H40" i="7"/>
  <c r="I40" i="7"/>
  <c r="J40" i="7"/>
  <c r="K40" i="7"/>
  <c r="M40" i="7"/>
  <c r="N40" i="7"/>
  <c r="O40" i="7"/>
  <c r="P40" i="7"/>
  <c r="Q40" i="7"/>
  <c r="R40" i="7"/>
  <c r="S40" i="7"/>
  <c r="A41" i="7"/>
  <c r="B41" i="7"/>
  <c r="C41" i="7"/>
  <c r="D41" i="7"/>
  <c r="E41" i="7"/>
  <c r="F41" i="7"/>
  <c r="G41" i="7"/>
  <c r="H41" i="7"/>
  <c r="I41" i="7"/>
  <c r="J41" i="7"/>
  <c r="K41" i="7"/>
  <c r="L41" i="7"/>
  <c r="M41" i="7"/>
  <c r="N41" i="7"/>
  <c r="O41" i="7"/>
  <c r="P41" i="7"/>
  <c r="Q41" i="7"/>
  <c r="R41" i="7"/>
  <c r="S41" i="7"/>
  <c r="A42" i="7"/>
  <c r="B42" i="7"/>
  <c r="C42" i="7"/>
  <c r="D42" i="7"/>
  <c r="E42" i="7"/>
  <c r="F42" i="7"/>
  <c r="G42" i="7"/>
  <c r="H42" i="7"/>
  <c r="I42" i="7"/>
  <c r="J42" i="7"/>
  <c r="K42" i="7"/>
  <c r="M42" i="7"/>
  <c r="N42" i="7"/>
  <c r="O42" i="7"/>
  <c r="P42" i="7"/>
  <c r="Q42" i="7"/>
  <c r="R42" i="7"/>
  <c r="S42" i="7"/>
  <c r="A43" i="7"/>
  <c r="B43" i="7"/>
  <c r="C43" i="7"/>
  <c r="D43" i="7"/>
  <c r="E43" i="7"/>
  <c r="F43" i="7"/>
  <c r="G43" i="7"/>
  <c r="H43" i="7"/>
  <c r="I43" i="7"/>
  <c r="J43" i="7"/>
  <c r="K43" i="7"/>
  <c r="L43" i="7"/>
  <c r="M43" i="7"/>
  <c r="N43" i="7"/>
  <c r="O43" i="7"/>
  <c r="P43" i="7"/>
  <c r="Q43" i="7"/>
  <c r="R43" i="7"/>
  <c r="S43" i="7"/>
  <c r="A44" i="7"/>
  <c r="B44" i="7"/>
  <c r="C44" i="7"/>
  <c r="D44" i="7"/>
  <c r="E44" i="7"/>
  <c r="F44" i="7"/>
  <c r="G44" i="7"/>
  <c r="H44" i="7"/>
  <c r="I44" i="7"/>
  <c r="J44" i="7"/>
  <c r="K44" i="7"/>
  <c r="M44" i="7"/>
  <c r="N44" i="7"/>
  <c r="O44" i="7"/>
  <c r="P44" i="7"/>
  <c r="Q44" i="7"/>
  <c r="R44" i="7"/>
  <c r="S44" i="7"/>
  <c r="A45" i="7"/>
  <c r="B45" i="7"/>
  <c r="C45" i="7"/>
  <c r="D45" i="7"/>
  <c r="E45" i="7"/>
  <c r="F45" i="7"/>
  <c r="G45" i="7"/>
  <c r="H45" i="7"/>
  <c r="I45" i="7"/>
  <c r="J45" i="7"/>
  <c r="K45" i="7"/>
  <c r="L45" i="7"/>
  <c r="M45" i="7"/>
  <c r="N45" i="7"/>
  <c r="O45" i="7"/>
  <c r="P45" i="7"/>
  <c r="Q45" i="7"/>
  <c r="R45" i="7"/>
  <c r="S45" i="7"/>
  <c r="A46" i="7"/>
  <c r="B46" i="7"/>
  <c r="C46" i="7"/>
  <c r="D46" i="7"/>
  <c r="E46" i="7"/>
  <c r="F46" i="7"/>
  <c r="G46" i="7"/>
  <c r="H46" i="7"/>
  <c r="I46" i="7"/>
  <c r="J46" i="7"/>
  <c r="K46" i="7"/>
  <c r="M46" i="7"/>
  <c r="N46" i="7"/>
  <c r="O46" i="7"/>
  <c r="P46" i="7"/>
  <c r="Q46" i="7"/>
  <c r="R46" i="7"/>
  <c r="S46" i="7"/>
  <c r="A47" i="7"/>
  <c r="B47" i="7"/>
  <c r="C47" i="7"/>
  <c r="D47" i="7"/>
  <c r="E47" i="7"/>
  <c r="F47" i="7"/>
  <c r="G47" i="7"/>
  <c r="H47" i="7"/>
  <c r="I47" i="7"/>
  <c r="J47" i="7"/>
  <c r="K47" i="7"/>
  <c r="L47" i="7"/>
  <c r="M47" i="7"/>
  <c r="N47" i="7"/>
  <c r="O47" i="7"/>
  <c r="P47" i="7"/>
  <c r="Q47" i="7"/>
  <c r="R47" i="7"/>
  <c r="S47" i="7"/>
  <c r="A48" i="7"/>
  <c r="B48" i="7"/>
  <c r="C48" i="7"/>
  <c r="D48" i="7"/>
  <c r="E48" i="7"/>
  <c r="F48" i="7"/>
  <c r="G48" i="7"/>
  <c r="H48" i="7"/>
  <c r="I48" i="7"/>
  <c r="J48" i="7"/>
  <c r="K48" i="7"/>
  <c r="M48" i="7"/>
  <c r="N48" i="7"/>
  <c r="O48" i="7"/>
  <c r="P48" i="7"/>
  <c r="Q48" i="7"/>
  <c r="R48" i="7"/>
  <c r="S48" i="7"/>
  <c r="A49" i="7"/>
  <c r="B49" i="7"/>
  <c r="C49" i="7"/>
  <c r="D49" i="7"/>
  <c r="E49" i="7"/>
  <c r="F49" i="7"/>
  <c r="G49" i="7"/>
  <c r="H49" i="7"/>
  <c r="I49" i="7"/>
  <c r="J49" i="7"/>
  <c r="K49" i="7"/>
  <c r="L49" i="7"/>
  <c r="M49" i="7"/>
  <c r="N49" i="7"/>
  <c r="O49" i="7"/>
  <c r="P49" i="7"/>
  <c r="Q49" i="7"/>
  <c r="R49" i="7"/>
  <c r="S49" i="7"/>
  <c r="A50" i="7"/>
  <c r="B50" i="7"/>
  <c r="C50" i="7"/>
  <c r="D50" i="7"/>
  <c r="E50" i="7"/>
  <c r="F50" i="7"/>
  <c r="G50" i="7"/>
  <c r="H50" i="7"/>
  <c r="I50" i="7"/>
  <c r="J50" i="7"/>
  <c r="K50" i="7"/>
  <c r="M50" i="7"/>
  <c r="N50" i="7"/>
  <c r="O50" i="7"/>
  <c r="P50" i="7"/>
  <c r="Q50" i="7"/>
  <c r="R50" i="7"/>
  <c r="S50" i="7"/>
  <c r="A51" i="7"/>
  <c r="B51" i="7"/>
  <c r="C51" i="7"/>
  <c r="D51" i="7"/>
  <c r="E51" i="7"/>
  <c r="F51" i="7"/>
  <c r="G51" i="7"/>
  <c r="H51" i="7"/>
  <c r="I51" i="7"/>
  <c r="J51" i="7"/>
  <c r="K51" i="7"/>
  <c r="L51" i="7"/>
  <c r="M51" i="7"/>
  <c r="N51" i="7"/>
  <c r="O51" i="7"/>
  <c r="P51" i="7"/>
  <c r="Q51" i="7"/>
  <c r="R51" i="7"/>
  <c r="S51" i="7"/>
  <c r="A52" i="7"/>
  <c r="B52" i="7"/>
  <c r="C52" i="7"/>
  <c r="D52" i="7"/>
  <c r="E52" i="7"/>
  <c r="F52" i="7"/>
  <c r="G52" i="7"/>
  <c r="H52" i="7"/>
  <c r="I52" i="7"/>
  <c r="J52" i="7"/>
  <c r="K52" i="7"/>
  <c r="M52" i="7"/>
  <c r="N52" i="7"/>
  <c r="O52" i="7"/>
  <c r="P52" i="7"/>
  <c r="Q52" i="7"/>
  <c r="R52" i="7"/>
  <c r="S52" i="7"/>
  <c r="A53" i="7"/>
  <c r="B53" i="7"/>
  <c r="C53" i="7"/>
  <c r="D53" i="7"/>
  <c r="E53" i="7"/>
  <c r="F53" i="7"/>
  <c r="G53" i="7"/>
  <c r="H53" i="7"/>
  <c r="I53" i="7"/>
  <c r="J53" i="7"/>
  <c r="K53" i="7"/>
  <c r="L53" i="7"/>
  <c r="M53" i="7"/>
  <c r="N53" i="7"/>
  <c r="O53" i="7"/>
  <c r="P53" i="7"/>
  <c r="Q53" i="7"/>
  <c r="R53" i="7"/>
  <c r="S53" i="7"/>
  <c r="A54" i="7"/>
  <c r="B54" i="7"/>
  <c r="C54" i="7"/>
  <c r="D54" i="7"/>
  <c r="E54" i="7"/>
  <c r="F54" i="7"/>
  <c r="G54" i="7"/>
  <c r="H54" i="7"/>
  <c r="I54" i="7"/>
  <c r="J54" i="7"/>
  <c r="K54" i="7"/>
  <c r="M54" i="7"/>
  <c r="N54" i="7"/>
  <c r="O54" i="7"/>
  <c r="P54" i="7"/>
  <c r="Q54" i="7"/>
  <c r="R54" i="7"/>
  <c r="S54" i="7"/>
  <c r="A55" i="7"/>
  <c r="B55" i="7"/>
  <c r="C55" i="7"/>
  <c r="D55" i="7"/>
  <c r="E55" i="7"/>
  <c r="F55" i="7"/>
  <c r="G55" i="7"/>
  <c r="H55" i="7"/>
  <c r="I55" i="7"/>
  <c r="J55" i="7"/>
  <c r="K55" i="7"/>
  <c r="L55" i="7"/>
  <c r="M55" i="7"/>
  <c r="N55" i="7"/>
  <c r="O55" i="7"/>
  <c r="P55" i="7"/>
  <c r="Q55" i="7"/>
  <c r="R55" i="7"/>
  <c r="S55" i="7"/>
  <c r="A56" i="7"/>
  <c r="B56" i="7"/>
  <c r="C56" i="7"/>
  <c r="D56" i="7"/>
  <c r="E56" i="7"/>
  <c r="F56" i="7"/>
  <c r="G56" i="7"/>
  <c r="H56" i="7"/>
  <c r="I56" i="7"/>
  <c r="J56" i="7"/>
  <c r="K56" i="7"/>
  <c r="M56" i="7"/>
  <c r="N56" i="7"/>
  <c r="O56" i="7"/>
  <c r="P56" i="7"/>
  <c r="Q56" i="7"/>
  <c r="R56" i="7"/>
  <c r="S56" i="7"/>
  <c r="A57" i="7"/>
  <c r="B57" i="7"/>
  <c r="C57" i="7"/>
  <c r="D57" i="7"/>
  <c r="E57" i="7"/>
  <c r="F57" i="7"/>
  <c r="G57" i="7"/>
  <c r="H57" i="7"/>
  <c r="I57" i="7"/>
  <c r="J57" i="7"/>
  <c r="K57" i="7"/>
  <c r="L57" i="7"/>
  <c r="M57" i="7"/>
  <c r="N57" i="7"/>
  <c r="O57" i="7"/>
  <c r="P57" i="7"/>
  <c r="Q57" i="7"/>
  <c r="R57" i="7"/>
  <c r="S57" i="7"/>
  <c r="A58" i="7"/>
  <c r="B58" i="7"/>
  <c r="C58" i="7"/>
  <c r="D58" i="7"/>
  <c r="E58" i="7"/>
  <c r="F58" i="7"/>
  <c r="G58" i="7"/>
  <c r="H58" i="7"/>
  <c r="I58" i="7"/>
  <c r="J58" i="7"/>
  <c r="K58" i="7"/>
  <c r="M58" i="7"/>
  <c r="N58" i="7"/>
  <c r="O58" i="7"/>
  <c r="P58" i="7"/>
  <c r="Q58" i="7"/>
  <c r="R58" i="7"/>
  <c r="S58" i="7"/>
  <c r="A59" i="7"/>
  <c r="B59" i="7"/>
  <c r="C59" i="7"/>
  <c r="D59" i="7"/>
  <c r="E59" i="7"/>
  <c r="F59" i="7"/>
  <c r="G59" i="7"/>
  <c r="H59" i="7"/>
  <c r="I59" i="7"/>
  <c r="J59" i="7"/>
  <c r="K59" i="7"/>
  <c r="L59" i="7"/>
  <c r="M59" i="7"/>
  <c r="N59" i="7"/>
  <c r="O59" i="7"/>
  <c r="P59" i="7"/>
  <c r="Q59" i="7"/>
  <c r="R59" i="7"/>
  <c r="S59" i="7"/>
  <c r="A60" i="7"/>
  <c r="B60" i="7"/>
  <c r="C60" i="7"/>
  <c r="D60" i="7"/>
  <c r="E60" i="7"/>
  <c r="F60" i="7"/>
  <c r="G60" i="7"/>
  <c r="H60" i="7"/>
  <c r="I60" i="7"/>
  <c r="J60" i="7"/>
  <c r="K60" i="7"/>
  <c r="M60" i="7"/>
  <c r="N60" i="7"/>
  <c r="O60" i="7"/>
  <c r="P60" i="7"/>
  <c r="Q60" i="7"/>
  <c r="R60" i="7"/>
  <c r="S60" i="7"/>
  <c r="A61" i="7"/>
  <c r="B61" i="7"/>
  <c r="C61" i="7"/>
  <c r="D61" i="7"/>
  <c r="E61" i="7"/>
  <c r="F61" i="7"/>
  <c r="G61" i="7"/>
  <c r="H61" i="7"/>
  <c r="I61" i="7"/>
  <c r="J61" i="7"/>
  <c r="K61" i="7"/>
  <c r="L61" i="7"/>
  <c r="M61" i="7"/>
  <c r="N61" i="7"/>
  <c r="O61" i="7"/>
  <c r="P61" i="7"/>
  <c r="Q61" i="7"/>
  <c r="R61" i="7"/>
  <c r="S61" i="7"/>
  <c r="A62" i="7"/>
  <c r="B62" i="7"/>
  <c r="C62" i="7"/>
  <c r="D62" i="7"/>
  <c r="E62" i="7"/>
  <c r="F62" i="7"/>
  <c r="G62" i="7"/>
  <c r="H62" i="7"/>
  <c r="I62" i="7"/>
  <c r="J62" i="7"/>
  <c r="K62" i="7"/>
  <c r="M62" i="7"/>
  <c r="N62" i="7"/>
  <c r="O62" i="7"/>
  <c r="P62" i="7"/>
  <c r="Q62" i="7"/>
  <c r="R62" i="7"/>
  <c r="S62" i="7"/>
  <c r="A63" i="7"/>
  <c r="B63" i="7"/>
  <c r="C63" i="7"/>
  <c r="D63" i="7"/>
  <c r="E63" i="7"/>
  <c r="F63" i="7"/>
  <c r="G63" i="7"/>
  <c r="H63" i="7"/>
  <c r="I63" i="7"/>
  <c r="J63" i="7"/>
  <c r="K63" i="7"/>
  <c r="L63" i="7"/>
  <c r="M63" i="7"/>
  <c r="N63" i="7"/>
  <c r="O63" i="7"/>
  <c r="P63" i="7"/>
  <c r="Q63" i="7"/>
  <c r="R63" i="7"/>
  <c r="S63" i="7"/>
  <c r="A64" i="7"/>
  <c r="B64" i="7"/>
  <c r="C64" i="7"/>
  <c r="D64" i="7"/>
  <c r="E64" i="7"/>
  <c r="F64" i="7"/>
  <c r="G64" i="7"/>
  <c r="H64" i="7"/>
  <c r="I64" i="7"/>
  <c r="J64" i="7"/>
  <c r="K64" i="7"/>
  <c r="M64" i="7"/>
  <c r="N64" i="7"/>
  <c r="O64" i="7"/>
  <c r="P64" i="7"/>
  <c r="Q64" i="7"/>
  <c r="R64" i="7"/>
  <c r="S64" i="7"/>
  <c r="A65" i="7"/>
  <c r="B65" i="7"/>
  <c r="C65" i="7"/>
  <c r="D65" i="7"/>
  <c r="E65" i="7"/>
  <c r="F65" i="7"/>
  <c r="G65" i="7"/>
  <c r="H65" i="7"/>
  <c r="I65" i="7"/>
  <c r="J65" i="7"/>
  <c r="K65" i="7"/>
  <c r="L65" i="7"/>
  <c r="M65" i="7"/>
  <c r="N65" i="7"/>
  <c r="O65" i="7"/>
  <c r="P65" i="7"/>
  <c r="Q65" i="7"/>
  <c r="R65" i="7"/>
  <c r="S65" i="7"/>
  <c r="A66" i="7"/>
  <c r="B66" i="7"/>
  <c r="C66" i="7"/>
  <c r="D66" i="7"/>
  <c r="E66" i="7"/>
  <c r="F66" i="7"/>
  <c r="G66" i="7"/>
  <c r="H66" i="7"/>
  <c r="I66" i="7"/>
  <c r="J66" i="7"/>
  <c r="K66" i="7"/>
  <c r="M66" i="7"/>
  <c r="N66" i="7"/>
  <c r="O66" i="7"/>
  <c r="P66" i="7"/>
  <c r="Q66" i="7"/>
  <c r="R66" i="7"/>
  <c r="S66" i="7"/>
  <c r="A67" i="7"/>
  <c r="B67" i="7"/>
  <c r="C67" i="7"/>
  <c r="D67" i="7"/>
  <c r="E67" i="7"/>
  <c r="F67" i="7"/>
  <c r="G67" i="7"/>
  <c r="H67" i="7"/>
  <c r="I67" i="7"/>
  <c r="J67" i="7"/>
  <c r="K67" i="7"/>
  <c r="L67" i="7"/>
  <c r="M67" i="7"/>
  <c r="N67" i="7"/>
  <c r="O67" i="7"/>
  <c r="P67" i="7"/>
  <c r="Q67" i="7"/>
  <c r="R67" i="7"/>
  <c r="S67" i="7"/>
  <c r="A68" i="7"/>
  <c r="B68" i="7"/>
  <c r="C68" i="7"/>
  <c r="D68" i="7"/>
  <c r="E68" i="7"/>
  <c r="F68" i="7"/>
  <c r="G68" i="7"/>
  <c r="H68" i="7"/>
  <c r="I68" i="7"/>
  <c r="J68" i="7"/>
  <c r="K68" i="7"/>
  <c r="M68" i="7"/>
  <c r="N68" i="7"/>
  <c r="O68" i="7"/>
  <c r="P68" i="7"/>
  <c r="Q68" i="7"/>
  <c r="R68" i="7"/>
  <c r="S68" i="7"/>
  <c r="A69" i="7"/>
  <c r="B69" i="7"/>
  <c r="C69" i="7"/>
  <c r="D69" i="7"/>
  <c r="E69" i="7"/>
  <c r="F69" i="7"/>
  <c r="G69" i="7"/>
  <c r="H69" i="7"/>
  <c r="I69" i="7"/>
  <c r="J69" i="7"/>
  <c r="K69" i="7"/>
  <c r="L69" i="7"/>
  <c r="M69" i="7"/>
  <c r="N69" i="7"/>
  <c r="O69" i="7"/>
  <c r="P69" i="7"/>
  <c r="Q69" i="7"/>
  <c r="R69" i="7"/>
  <c r="S69" i="7"/>
  <c r="A70" i="7"/>
  <c r="B70" i="7"/>
  <c r="C70" i="7"/>
  <c r="D70" i="7"/>
  <c r="E70" i="7"/>
  <c r="F70" i="7"/>
  <c r="G70" i="7"/>
  <c r="H70" i="7"/>
  <c r="I70" i="7"/>
  <c r="J70" i="7"/>
  <c r="K70" i="7"/>
  <c r="M70" i="7"/>
  <c r="N70" i="7"/>
  <c r="O70" i="7"/>
  <c r="P70" i="7"/>
  <c r="Q70" i="7"/>
  <c r="R70" i="7"/>
  <c r="S70" i="7"/>
  <c r="A71" i="7"/>
  <c r="B71" i="7"/>
  <c r="C71" i="7"/>
  <c r="D71" i="7"/>
  <c r="E71" i="7"/>
  <c r="F71" i="7"/>
  <c r="G71" i="7"/>
  <c r="H71" i="7"/>
  <c r="I71" i="7"/>
  <c r="J71" i="7"/>
  <c r="K71" i="7"/>
  <c r="L71" i="7"/>
  <c r="M71" i="7"/>
  <c r="N71" i="7"/>
  <c r="O71" i="7"/>
  <c r="P71" i="7"/>
  <c r="Q71" i="7"/>
  <c r="R71" i="7"/>
  <c r="S71" i="7"/>
  <c r="A72" i="7"/>
  <c r="B72" i="7"/>
  <c r="C72" i="7"/>
  <c r="D72" i="7"/>
  <c r="E72" i="7"/>
  <c r="F72" i="7"/>
  <c r="G72" i="7"/>
  <c r="H72" i="7"/>
  <c r="I72" i="7"/>
  <c r="J72" i="7"/>
  <c r="K72" i="7"/>
  <c r="M72" i="7"/>
  <c r="N72" i="7"/>
  <c r="O72" i="7"/>
  <c r="P72" i="7"/>
  <c r="Q72" i="7"/>
  <c r="R72" i="7"/>
  <c r="S72" i="7"/>
  <c r="A73" i="7"/>
  <c r="B73" i="7"/>
  <c r="C73" i="7"/>
  <c r="D73" i="7"/>
  <c r="E73" i="7"/>
  <c r="F73" i="7"/>
  <c r="G73" i="7"/>
  <c r="H73" i="7"/>
  <c r="I73" i="7"/>
  <c r="J73" i="7"/>
  <c r="K73" i="7"/>
  <c r="L73" i="7"/>
  <c r="M73" i="7"/>
  <c r="N73" i="7"/>
  <c r="O73" i="7"/>
  <c r="P73" i="7"/>
  <c r="Q73" i="7"/>
  <c r="R73" i="7"/>
  <c r="S73" i="7"/>
  <c r="A74" i="7"/>
  <c r="B74" i="7"/>
  <c r="C74" i="7"/>
  <c r="D74" i="7"/>
  <c r="E74" i="7"/>
  <c r="F74" i="7"/>
  <c r="G74" i="7"/>
  <c r="H74" i="7"/>
  <c r="I74" i="7"/>
  <c r="J74" i="7"/>
  <c r="K74" i="7"/>
  <c r="M74" i="7"/>
  <c r="N74" i="7"/>
  <c r="O74" i="7"/>
  <c r="P74" i="7"/>
  <c r="Q74" i="7"/>
  <c r="R74" i="7"/>
  <c r="S74" i="7"/>
  <c r="A75" i="7"/>
  <c r="B75" i="7"/>
  <c r="C75" i="7"/>
  <c r="D75" i="7"/>
  <c r="E75" i="7"/>
  <c r="F75" i="7"/>
  <c r="G75" i="7"/>
  <c r="H75" i="7"/>
  <c r="I75" i="7"/>
  <c r="J75" i="7"/>
  <c r="K75" i="7"/>
  <c r="L75" i="7"/>
  <c r="M75" i="7"/>
  <c r="N75" i="7"/>
  <c r="O75" i="7"/>
  <c r="P75" i="7"/>
  <c r="Q75" i="7"/>
  <c r="R75" i="7"/>
  <c r="S75" i="7"/>
  <c r="A76" i="7"/>
  <c r="B76" i="7"/>
  <c r="C76" i="7"/>
  <c r="D76" i="7"/>
  <c r="E76" i="7"/>
  <c r="F76" i="7"/>
  <c r="G76" i="7"/>
  <c r="H76" i="7"/>
  <c r="I76" i="7"/>
  <c r="J76" i="7"/>
  <c r="K76" i="7"/>
  <c r="M76" i="7"/>
  <c r="N76" i="7"/>
  <c r="O76" i="7"/>
  <c r="P76" i="7"/>
  <c r="Q76" i="7"/>
  <c r="R76" i="7"/>
  <c r="S76" i="7"/>
  <c r="A77" i="7"/>
  <c r="B77" i="7"/>
  <c r="C77" i="7"/>
  <c r="D77" i="7"/>
  <c r="E77" i="7"/>
  <c r="F77" i="7"/>
  <c r="G77" i="7"/>
  <c r="H77" i="7"/>
  <c r="I77" i="7"/>
  <c r="J77" i="7"/>
  <c r="K77" i="7"/>
  <c r="L77" i="7"/>
  <c r="M77" i="7"/>
  <c r="N77" i="7"/>
  <c r="O77" i="7"/>
  <c r="P77" i="7"/>
  <c r="Q77" i="7"/>
  <c r="R77" i="7"/>
  <c r="S77" i="7"/>
  <c r="A78" i="7"/>
  <c r="B78" i="7"/>
  <c r="C78" i="7"/>
  <c r="D78" i="7"/>
  <c r="E78" i="7"/>
  <c r="F78" i="7"/>
  <c r="G78" i="7"/>
  <c r="H78" i="7"/>
  <c r="I78" i="7"/>
  <c r="J78" i="7"/>
  <c r="K78" i="7"/>
  <c r="M78" i="7"/>
  <c r="N78" i="7"/>
  <c r="O78" i="7"/>
  <c r="P78" i="7"/>
  <c r="Q78" i="7"/>
  <c r="R78" i="7"/>
  <c r="S78" i="7"/>
  <c r="A79" i="7"/>
  <c r="B79" i="7"/>
  <c r="C79" i="7"/>
  <c r="D79" i="7"/>
  <c r="E79" i="7"/>
  <c r="F79" i="7"/>
  <c r="G79" i="7"/>
  <c r="H79" i="7"/>
  <c r="I79" i="7"/>
  <c r="J79" i="7"/>
  <c r="K79" i="7"/>
  <c r="L79" i="7"/>
  <c r="M79" i="7"/>
  <c r="N79" i="7"/>
  <c r="O79" i="7"/>
  <c r="P79" i="7"/>
  <c r="Q79" i="7"/>
  <c r="R79" i="7"/>
  <c r="S79" i="7"/>
  <c r="A80" i="7"/>
  <c r="B80" i="7"/>
  <c r="C80" i="7"/>
  <c r="D80" i="7"/>
  <c r="E80" i="7"/>
  <c r="F80" i="7"/>
  <c r="G80" i="7"/>
  <c r="H80" i="7"/>
  <c r="I80" i="7"/>
  <c r="J80" i="7"/>
  <c r="K80" i="7"/>
  <c r="M80" i="7"/>
  <c r="N80" i="7"/>
  <c r="O80" i="7"/>
  <c r="P80" i="7"/>
  <c r="Q80" i="7"/>
  <c r="R80" i="7"/>
  <c r="S80" i="7"/>
  <c r="A81" i="7"/>
  <c r="B81" i="7"/>
  <c r="C81" i="7"/>
  <c r="D81" i="7"/>
  <c r="E81" i="7"/>
  <c r="F81" i="7"/>
  <c r="G81" i="7"/>
  <c r="H81" i="7"/>
  <c r="I81" i="7"/>
  <c r="J81" i="7"/>
  <c r="K81" i="7"/>
  <c r="L81" i="7"/>
  <c r="M81" i="7"/>
  <c r="N81" i="7"/>
  <c r="O81" i="7"/>
  <c r="P81" i="7"/>
  <c r="Q81" i="7"/>
  <c r="R81" i="7"/>
  <c r="S81" i="7"/>
  <c r="A82" i="7"/>
  <c r="B82" i="7"/>
  <c r="C82" i="7"/>
  <c r="D82" i="7"/>
  <c r="E82" i="7"/>
  <c r="F82" i="7"/>
  <c r="G82" i="7"/>
  <c r="H82" i="7"/>
  <c r="I82" i="7"/>
  <c r="J82" i="7"/>
  <c r="K82" i="7"/>
  <c r="M82" i="7"/>
  <c r="N82" i="7"/>
  <c r="O82" i="7"/>
  <c r="P82" i="7"/>
  <c r="Q82" i="7"/>
  <c r="R82" i="7"/>
  <c r="S82" i="7"/>
  <c r="A83" i="7"/>
  <c r="B83" i="7"/>
  <c r="C83" i="7"/>
  <c r="D83" i="7"/>
  <c r="E83" i="7"/>
  <c r="F83" i="7"/>
  <c r="G83" i="7"/>
  <c r="H83" i="7"/>
  <c r="I83" i="7"/>
  <c r="J83" i="7"/>
  <c r="K83" i="7"/>
  <c r="L83" i="7"/>
  <c r="M83" i="7"/>
  <c r="N83" i="7"/>
  <c r="O83" i="7"/>
  <c r="P83" i="7"/>
  <c r="Q83" i="7"/>
  <c r="R83" i="7"/>
  <c r="S83" i="7"/>
  <c r="A84" i="7"/>
  <c r="B84" i="7"/>
  <c r="C84" i="7"/>
  <c r="D84" i="7"/>
  <c r="E84" i="7"/>
  <c r="F84" i="7"/>
  <c r="G84" i="7"/>
  <c r="H84" i="7"/>
  <c r="I84" i="7"/>
  <c r="J84" i="7"/>
  <c r="K84" i="7"/>
  <c r="M84" i="7"/>
  <c r="N84" i="7"/>
  <c r="O84" i="7"/>
  <c r="P84" i="7"/>
  <c r="Q84" i="7"/>
  <c r="R84" i="7"/>
  <c r="S84" i="7"/>
  <c r="A85" i="7"/>
  <c r="B85" i="7"/>
  <c r="C85" i="7"/>
  <c r="D85" i="7"/>
  <c r="E85" i="7"/>
  <c r="F85" i="7"/>
  <c r="G85" i="7"/>
  <c r="H85" i="7"/>
  <c r="I85" i="7"/>
  <c r="J85" i="7"/>
  <c r="K85" i="7"/>
  <c r="L85" i="7"/>
  <c r="M85" i="7"/>
  <c r="N85" i="7"/>
  <c r="O85" i="7"/>
  <c r="P85" i="7"/>
  <c r="Q85" i="7"/>
  <c r="R85" i="7"/>
  <c r="S85" i="7"/>
  <c r="A86" i="7"/>
  <c r="B86" i="7"/>
  <c r="C86" i="7"/>
  <c r="D86" i="7"/>
  <c r="E86" i="7"/>
  <c r="F86" i="7"/>
  <c r="G86" i="7"/>
  <c r="H86" i="7"/>
  <c r="I86" i="7"/>
  <c r="J86" i="7"/>
  <c r="K86" i="7"/>
  <c r="M86" i="7"/>
  <c r="N86" i="7"/>
  <c r="O86" i="7"/>
  <c r="P86" i="7"/>
  <c r="Q86" i="7"/>
  <c r="R86" i="7"/>
  <c r="S86" i="7"/>
  <c r="A87" i="7"/>
  <c r="B87" i="7"/>
  <c r="C87" i="7"/>
  <c r="D87" i="7"/>
  <c r="E87" i="7"/>
  <c r="F87" i="7"/>
  <c r="G87" i="7"/>
  <c r="H87" i="7"/>
  <c r="I87" i="7"/>
  <c r="J87" i="7"/>
  <c r="K87" i="7"/>
  <c r="L87" i="7"/>
  <c r="M87" i="7"/>
  <c r="N87" i="7"/>
  <c r="O87" i="7"/>
  <c r="P87" i="7"/>
  <c r="Q87" i="7"/>
  <c r="R87" i="7"/>
  <c r="S87" i="7"/>
  <c r="A88" i="7"/>
  <c r="B88" i="7"/>
  <c r="C88" i="7"/>
  <c r="D88" i="7"/>
  <c r="E88" i="7"/>
  <c r="F88" i="7"/>
  <c r="G88" i="7"/>
  <c r="H88" i="7"/>
  <c r="I88" i="7"/>
  <c r="J88" i="7"/>
  <c r="K88" i="7"/>
  <c r="M88" i="7"/>
  <c r="N88" i="7"/>
  <c r="O88" i="7"/>
  <c r="P88" i="7"/>
  <c r="Q88" i="7"/>
  <c r="R88" i="7"/>
  <c r="S88" i="7"/>
  <c r="A89" i="7"/>
  <c r="B89" i="7"/>
  <c r="C89" i="7"/>
  <c r="D89" i="7"/>
  <c r="E89" i="7"/>
  <c r="F89" i="7"/>
  <c r="G89" i="7"/>
  <c r="H89" i="7"/>
  <c r="I89" i="7"/>
  <c r="J89" i="7"/>
  <c r="K89" i="7"/>
  <c r="L89" i="7"/>
  <c r="M89" i="7"/>
  <c r="N89" i="7"/>
  <c r="O89" i="7"/>
  <c r="P89" i="7"/>
  <c r="Q89" i="7"/>
  <c r="R89" i="7"/>
  <c r="S89" i="7"/>
  <c r="A90" i="7"/>
  <c r="B90" i="7"/>
  <c r="C90" i="7"/>
  <c r="D90" i="7"/>
  <c r="E90" i="7"/>
  <c r="F90" i="7"/>
  <c r="G90" i="7"/>
  <c r="H90" i="7"/>
  <c r="I90" i="7"/>
  <c r="J90" i="7"/>
  <c r="K90" i="7"/>
  <c r="M90" i="7"/>
  <c r="N90" i="7"/>
  <c r="O90" i="7"/>
  <c r="P90" i="7"/>
  <c r="Q90" i="7"/>
  <c r="R90" i="7"/>
  <c r="S90" i="7"/>
  <c r="A91" i="7"/>
  <c r="B91" i="7"/>
  <c r="C91" i="7"/>
  <c r="D91" i="7"/>
  <c r="E91" i="7"/>
  <c r="F91" i="7"/>
  <c r="G91" i="7"/>
  <c r="H91" i="7"/>
  <c r="I91" i="7"/>
  <c r="J91" i="7"/>
  <c r="K91" i="7"/>
  <c r="L91" i="7"/>
  <c r="M91" i="7"/>
  <c r="N91" i="7"/>
  <c r="O91" i="7"/>
  <c r="P91" i="7"/>
  <c r="Q91" i="7"/>
  <c r="R91" i="7"/>
  <c r="S91" i="7"/>
  <c r="A92" i="7"/>
  <c r="B92" i="7"/>
  <c r="C92" i="7"/>
  <c r="D92" i="7"/>
  <c r="E92" i="7"/>
  <c r="F92" i="7"/>
  <c r="G92" i="7"/>
  <c r="H92" i="7"/>
  <c r="I92" i="7"/>
  <c r="J92" i="7"/>
  <c r="K92" i="7"/>
  <c r="M92" i="7"/>
  <c r="N92" i="7"/>
  <c r="O92" i="7"/>
  <c r="P92" i="7"/>
  <c r="Q92" i="7"/>
  <c r="R92" i="7"/>
  <c r="S92" i="7"/>
  <c r="A93" i="7"/>
  <c r="B93" i="7"/>
  <c r="C93" i="7"/>
  <c r="D93" i="7"/>
  <c r="E93" i="7"/>
  <c r="F93" i="7"/>
  <c r="G93" i="7"/>
  <c r="H93" i="7"/>
  <c r="I93" i="7"/>
  <c r="J93" i="7"/>
  <c r="K93" i="7"/>
  <c r="L93" i="7"/>
  <c r="M93" i="7"/>
  <c r="N93" i="7"/>
  <c r="O93" i="7"/>
  <c r="P93" i="7"/>
  <c r="Q93" i="7"/>
  <c r="R93" i="7"/>
  <c r="S93" i="7"/>
  <c r="A94" i="7"/>
  <c r="B94" i="7"/>
  <c r="C94" i="7"/>
  <c r="D94" i="7"/>
  <c r="E94" i="7"/>
  <c r="F94" i="7"/>
  <c r="G94" i="7"/>
  <c r="H94" i="7"/>
  <c r="I94" i="7"/>
  <c r="J94" i="7"/>
  <c r="K94" i="7"/>
  <c r="M94" i="7"/>
  <c r="N94" i="7"/>
  <c r="O94" i="7"/>
  <c r="P94" i="7"/>
  <c r="Q94" i="7"/>
  <c r="R94" i="7"/>
  <c r="S94" i="7"/>
  <c r="A95" i="7"/>
  <c r="B95" i="7"/>
  <c r="C95" i="7"/>
  <c r="D95" i="7"/>
  <c r="E95" i="7"/>
  <c r="F95" i="7"/>
  <c r="G95" i="7"/>
  <c r="H95" i="7"/>
  <c r="I95" i="7"/>
  <c r="J95" i="7"/>
  <c r="K95" i="7"/>
  <c r="L95" i="7"/>
  <c r="M95" i="7"/>
  <c r="N95" i="7"/>
  <c r="O95" i="7"/>
  <c r="P95" i="7"/>
  <c r="Q95" i="7"/>
  <c r="R95" i="7"/>
  <c r="S95" i="7"/>
  <c r="A96" i="7"/>
  <c r="B96" i="7"/>
  <c r="C96" i="7"/>
  <c r="D96" i="7"/>
  <c r="E96" i="7"/>
  <c r="F96" i="7"/>
  <c r="G96" i="7"/>
  <c r="H96" i="7"/>
  <c r="I96" i="7"/>
  <c r="J96" i="7"/>
  <c r="K96" i="7"/>
  <c r="M96" i="7"/>
  <c r="N96" i="7"/>
  <c r="O96" i="7"/>
  <c r="P96" i="7"/>
  <c r="Q96" i="7"/>
  <c r="R96" i="7"/>
  <c r="S96" i="7"/>
  <c r="A97" i="7"/>
  <c r="B97" i="7"/>
  <c r="C97" i="7"/>
  <c r="D97" i="7"/>
  <c r="E97" i="7"/>
  <c r="F97" i="7"/>
  <c r="G97" i="7"/>
  <c r="H97" i="7"/>
  <c r="I97" i="7"/>
  <c r="J97" i="7"/>
  <c r="K97" i="7"/>
  <c r="L97" i="7"/>
  <c r="M97" i="7"/>
  <c r="N97" i="7"/>
  <c r="O97" i="7"/>
  <c r="P97" i="7"/>
  <c r="Q97" i="7"/>
  <c r="R97" i="7"/>
  <c r="S97" i="7"/>
  <c r="A98" i="7"/>
  <c r="B98" i="7"/>
  <c r="C98" i="7"/>
  <c r="D98" i="7"/>
  <c r="E98" i="7"/>
  <c r="F98" i="7"/>
  <c r="G98" i="7"/>
  <c r="H98" i="7"/>
  <c r="I98" i="7"/>
  <c r="J98" i="7"/>
  <c r="K98" i="7"/>
  <c r="M98" i="7"/>
  <c r="N98" i="7"/>
  <c r="O98" i="7"/>
  <c r="P98" i="7"/>
  <c r="Q98" i="7"/>
  <c r="R98" i="7"/>
  <c r="S98" i="7"/>
  <c r="A99" i="7"/>
  <c r="B99" i="7"/>
  <c r="C99" i="7"/>
  <c r="D99" i="7"/>
  <c r="E99" i="7"/>
  <c r="F99" i="7"/>
  <c r="G99" i="7"/>
  <c r="H99" i="7"/>
  <c r="I99" i="7"/>
  <c r="J99" i="7"/>
  <c r="K99" i="7"/>
  <c r="L99" i="7"/>
  <c r="M99" i="7"/>
  <c r="N99" i="7"/>
  <c r="O99" i="7"/>
  <c r="P99" i="7"/>
  <c r="Q99" i="7"/>
  <c r="R99" i="7"/>
  <c r="S99" i="7"/>
  <c r="A100" i="7"/>
  <c r="B100" i="7"/>
  <c r="C100" i="7"/>
  <c r="D100" i="7"/>
  <c r="E100" i="7"/>
  <c r="F100" i="7"/>
  <c r="G100" i="7"/>
  <c r="H100" i="7"/>
  <c r="I100" i="7"/>
  <c r="J100" i="7"/>
  <c r="K100" i="7"/>
  <c r="M100" i="7"/>
  <c r="N100" i="7"/>
  <c r="O100" i="7"/>
  <c r="P100" i="7"/>
  <c r="Q100" i="7"/>
  <c r="R100" i="7"/>
  <c r="S100" i="7"/>
  <c r="A101" i="7"/>
  <c r="B101" i="7"/>
  <c r="C101" i="7"/>
  <c r="D101" i="7"/>
  <c r="E101" i="7"/>
  <c r="F101" i="7"/>
  <c r="G101" i="7"/>
  <c r="H101" i="7"/>
  <c r="I101" i="7"/>
  <c r="J101" i="7"/>
  <c r="K101" i="7"/>
  <c r="L101" i="7"/>
  <c r="M101" i="7"/>
  <c r="N101" i="7"/>
  <c r="O101" i="7"/>
  <c r="P101" i="7"/>
  <c r="Q101" i="7"/>
  <c r="R101" i="7"/>
  <c r="S101" i="7"/>
  <c r="A102" i="7"/>
  <c r="B102" i="7"/>
  <c r="C102" i="7"/>
  <c r="D102" i="7"/>
  <c r="E102" i="7"/>
  <c r="F102" i="7"/>
  <c r="G102" i="7"/>
  <c r="H102" i="7"/>
  <c r="I102" i="7"/>
  <c r="J102" i="7"/>
  <c r="K102" i="7"/>
  <c r="M102" i="7"/>
  <c r="N102" i="7"/>
  <c r="O102" i="7"/>
  <c r="P102" i="7"/>
  <c r="Q102" i="7"/>
  <c r="R102" i="7"/>
  <c r="S102" i="7"/>
  <c r="A103" i="7"/>
  <c r="B103" i="7"/>
  <c r="C103" i="7"/>
  <c r="D103" i="7"/>
  <c r="E103" i="7"/>
  <c r="F103" i="7"/>
  <c r="G103" i="7"/>
  <c r="H103" i="7"/>
  <c r="I103" i="7"/>
  <c r="J103" i="7"/>
  <c r="K103" i="7"/>
  <c r="L103" i="7"/>
  <c r="M103" i="7"/>
  <c r="N103" i="7"/>
  <c r="O103" i="7"/>
  <c r="P103" i="7"/>
  <c r="Q103" i="7"/>
  <c r="R103" i="7"/>
  <c r="S103" i="7"/>
  <c r="A104" i="7"/>
  <c r="B104" i="7"/>
  <c r="C104" i="7"/>
  <c r="D104" i="7"/>
  <c r="E104" i="7"/>
  <c r="F104" i="7"/>
  <c r="G104" i="7"/>
  <c r="H104" i="7"/>
  <c r="I104" i="7"/>
  <c r="J104" i="7"/>
  <c r="K104" i="7"/>
  <c r="M104" i="7"/>
  <c r="N104" i="7"/>
  <c r="O104" i="7"/>
  <c r="P104" i="7"/>
  <c r="Q104" i="7"/>
  <c r="R104" i="7"/>
  <c r="S104" i="7"/>
  <c r="O6" i="7"/>
  <c r="M5" i="7" l="1"/>
  <c r="L104" i="2"/>
  <c r="L88" i="2"/>
  <c r="L72" i="2"/>
  <c r="L56" i="2"/>
  <c r="L40" i="2"/>
  <c r="L32" i="2"/>
  <c r="L99" i="2"/>
  <c r="L95" i="2"/>
  <c r="L87" i="2"/>
  <c r="L75" i="2"/>
  <c r="L67" i="2"/>
  <c r="L59" i="2"/>
  <c r="L55" i="2"/>
  <c r="L43" i="2"/>
  <c r="L39" i="2"/>
  <c r="L31" i="2"/>
  <c r="L23" i="2"/>
  <c r="L11" i="2"/>
  <c r="L102" i="2"/>
  <c r="L94" i="2"/>
  <c r="L86" i="2"/>
  <c r="L78" i="2"/>
  <c r="L70" i="2"/>
  <c r="L62" i="2"/>
  <c r="L54" i="2"/>
  <c r="L46" i="2"/>
  <c r="L38" i="2"/>
  <c r="L30" i="2"/>
  <c r="L26" i="2"/>
  <c r="L18" i="2"/>
  <c r="L14" i="2"/>
  <c r="L10" i="2"/>
  <c r="L96" i="2"/>
  <c r="L80" i="2"/>
  <c r="L64" i="2"/>
  <c r="L48" i="2"/>
  <c r="L24" i="2"/>
  <c r="L16" i="2"/>
  <c r="L103" i="2"/>
  <c r="L91" i="2"/>
  <c r="L83" i="2"/>
  <c r="L79" i="2"/>
  <c r="L71" i="2"/>
  <c r="L63" i="2"/>
  <c r="L51" i="2"/>
  <c r="L47" i="2"/>
  <c r="L35" i="2"/>
  <c r="L27" i="2"/>
  <c r="L19" i="2"/>
  <c r="L15" i="2"/>
  <c r="L98" i="2"/>
  <c r="L90" i="2"/>
  <c r="L82" i="2"/>
  <c r="L74" i="2"/>
  <c r="L66" i="2"/>
  <c r="L58" i="2"/>
  <c r="L50" i="2"/>
  <c r="L42" i="2"/>
  <c r="L34" i="2"/>
  <c r="L22" i="2"/>
  <c r="L101" i="2"/>
  <c r="L97" i="2"/>
  <c r="L93" i="2"/>
  <c r="L89" i="2"/>
  <c r="L85" i="2"/>
  <c r="L81" i="2"/>
  <c r="L77" i="2"/>
  <c r="L73" i="2"/>
  <c r="L69" i="2"/>
  <c r="L65" i="2"/>
  <c r="L61" i="2"/>
  <c r="L57" i="2"/>
  <c r="L53" i="2"/>
  <c r="L49" i="2"/>
  <c r="L45" i="2"/>
  <c r="L41" i="2"/>
  <c r="L37" i="2"/>
  <c r="L33" i="2"/>
  <c r="L29" i="2"/>
  <c r="L25" i="2"/>
  <c r="L21" i="2"/>
  <c r="L17" i="2"/>
  <c r="L13" i="2"/>
  <c r="L9" i="2"/>
  <c r="L100" i="2"/>
  <c r="L92" i="2"/>
  <c r="L84" i="2"/>
  <c r="L76" i="2"/>
  <c r="L68" i="2"/>
  <c r="L60" i="2"/>
  <c r="L52" i="2"/>
  <c r="L44" i="2"/>
  <c r="L36" i="2"/>
  <c r="L28" i="2"/>
  <c r="L20" i="2"/>
  <c r="L12" i="2"/>
</calcChain>
</file>

<file path=xl/comments1.xml><?xml version="1.0" encoding="utf-8"?>
<comments xmlns="http://schemas.openxmlformats.org/spreadsheetml/2006/main">
  <authors>
    <author>minu</author>
    <author>khk_urve.sarap</author>
  </authors>
  <commentList>
    <comment ref="A4" authorId="0" shapeId="0">
      <text>
        <r>
          <rPr>
            <sz val="8"/>
            <color indexed="81"/>
            <rFont val="Tahoma"/>
            <family val="2"/>
          </rPr>
          <t>Sisestada saab Lepingu lisas 11 kokkulepitud koode</t>
        </r>
        <r>
          <rPr>
            <sz val="8"/>
            <color indexed="81"/>
            <rFont val="Tahoma"/>
            <family val="2"/>
            <charset val="186"/>
          </rPr>
          <t xml:space="preserve">
</t>
        </r>
      </text>
    </comment>
    <comment ref="G4" authorId="1" shapeId="0">
      <text>
        <r>
          <rPr>
            <b/>
            <sz val="8"/>
            <color indexed="81"/>
            <rFont val="Tahoma"/>
            <family val="2"/>
          </rPr>
          <t>HK piirkonna koodid</t>
        </r>
        <r>
          <rPr>
            <sz val="8"/>
            <color indexed="81"/>
            <rFont val="Tahoma"/>
            <family val="2"/>
            <charset val="186"/>
          </rPr>
          <t xml:space="preserve">
201 - Harju
205 - Pärnu
206 - Tartu
209 - Viru</t>
        </r>
      </text>
    </comment>
    <comment ref="I4" authorId="1" shapeId="0">
      <text>
        <r>
          <rPr>
            <b/>
            <sz val="8"/>
            <color indexed="81"/>
            <rFont val="Tahoma"/>
            <family val="2"/>
          </rPr>
          <t>PÕHJUSE KOODID</t>
        </r>
        <r>
          <rPr>
            <sz val="8"/>
            <color indexed="81"/>
            <rFont val="Tahoma"/>
            <family val="2"/>
            <charset val="186"/>
          </rPr>
          <t xml:space="preserve">
</t>
        </r>
        <r>
          <rPr>
            <b/>
            <sz val="8"/>
            <color indexed="10"/>
            <rFont val="Tahoma"/>
            <family val="2"/>
          </rPr>
          <t>61</t>
        </r>
        <r>
          <rPr>
            <sz val="8"/>
            <color indexed="81"/>
            <rFont val="Tahoma"/>
            <family val="2"/>
            <charset val="186"/>
          </rPr>
          <t xml:space="preserve"> - märgitakse põhjuseks isikute puhul, ks registreeritakse järjekorda lubatud aja piires (sõltumata teistest põhjustest) st patsiendi puhul, kelle ooteaeg ei ole pikem kui nõukogu poolt kinnitatud või lepinguga kokkulepitud maksimumaeg
Põhjuse koode </t>
        </r>
        <r>
          <rPr>
            <b/>
            <sz val="8"/>
            <color indexed="10"/>
            <rFont val="Tahoma"/>
            <family val="2"/>
          </rPr>
          <t>62-64</t>
        </r>
        <r>
          <rPr>
            <sz val="8"/>
            <color indexed="81"/>
            <rFont val="Tahoma"/>
            <family val="2"/>
            <charset val="186"/>
          </rPr>
          <t xml:space="preserve"> kasutatakse ainult üle maksimumaja ootavate kindlustatute puhul järgmiselt:
</t>
        </r>
        <r>
          <rPr>
            <b/>
            <sz val="8"/>
            <color indexed="10"/>
            <rFont val="Tahoma"/>
            <family val="2"/>
          </rPr>
          <t>62</t>
        </r>
        <r>
          <rPr>
            <sz val="8"/>
            <color indexed="81"/>
            <rFont val="Tahoma"/>
            <family val="2"/>
            <charset val="186"/>
          </rPr>
          <t xml:space="preserve"> - kindlustatutele, kelle pikem ooteaeg tingitud rahalise põhjuse tõttu (haigekassa ja raviasutuse vaheline lepingu maht ei võimalda osutada teenust lubatud aja piires)
</t>
        </r>
        <r>
          <rPr>
            <b/>
            <sz val="8"/>
            <color indexed="10"/>
            <rFont val="Tahoma"/>
            <family val="2"/>
          </rPr>
          <t>63</t>
        </r>
        <r>
          <rPr>
            <sz val="8"/>
            <color indexed="81"/>
            <rFont val="Tahoma"/>
            <family val="2"/>
            <charset val="186"/>
          </rPr>
          <t xml:space="preserve"> - kindlustatutele, kelle pikem ooteaeg tingitud arstide, personali vähesuse, ruumide puuduse, aparatuuri hõivatuse (raviasutuse võimsuse) tõttu
</t>
        </r>
        <r>
          <rPr>
            <b/>
            <sz val="8"/>
            <color indexed="10"/>
            <rFont val="Tahoma"/>
            <family val="2"/>
          </rPr>
          <t>64</t>
        </r>
        <r>
          <rPr>
            <sz val="8"/>
            <color indexed="81"/>
            <rFont val="Tahoma"/>
            <family val="2"/>
            <charset val="186"/>
          </rPr>
          <t xml:space="preserve"> - kindlustatutele, kes ootavad lubatud ajast kauem seetõttu, et nad soovivad tulla vastuvõtule kas neile sobival ajal või eelistatud arsti juurde</t>
        </r>
      </text>
    </comment>
  </commentList>
</comments>
</file>

<file path=xl/comments2.xml><?xml version="1.0" encoding="utf-8"?>
<comments xmlns="http://schemas.openxmlformats.org/spreadsheetml/2006/main">
  <authors>
    <author>khk_urve.sarap</author>
  </authors>
  <commentList>
    <comment ref="G18" authorId="0" shapeId="0">
      <text>
        <r>
          <rPr>
            <b/>
            <sz val="8"/>
            <color indexed="53"/>
            <rFont val="Tahoma"/>
            <family val="2"/>
          </rPr>
          <t>PÕHJUSE KOODID</t>
        </r>
        <r>
          <rPr>
            <sz val="8"/>
            <color indexed="81"/>
            <rFont val="Tahoma"/>
            <family val="2"/>
            <charset val="186"/>
          </rPr>
          <t xml:space="preserve">
</t>
        </r>
        <r>
          <rPr>
            <sz val="8"/>
            <color indexed="53"/>
            <rFont val="Tahoma"/>
            <family val="2"/>
          </rPr>
          <t>61</t>
        </r>
        <r>
          <rPr>
            <sz val="8"/>
            <color indexed="81"/>
            <rFont val="Tahoma"/>
            <family val="2"/>
            <charset val="186"/>
          </rPr>
          <t xml:space="preserve"> - märgitakse põhjuseks isikute puhul, ks registreeritakse järjekorda lubatud aja piires (sõltumata teistest põhjustest) st patsiendi puhul, kelle ooteaeg ei ole pikem kui nõukogu poolt kinnitatud või lepinguga kokkulepitud maksimumaeg
Põhjuse koode</t>
        </r>
        <r>
          <rPr>
            <sz val="8"/>
            <color indexed="53"/>
            <rFont val="Tahoma"/>
            <family val="2"/>
          </rPr>
          <t xml:space="preserve"> 62-64 </t>
        </r>
        <r>
          <rPr>
            <sz val="8"/>
            <color indexed="81"/>
            <rFont val="Tahoma"/>
            <family val="2"/>
            <charset val="186"/>
          </rPr>
          <t xml:space="preserve">kasutatakse ainult üle maksimumaja ootavate kindlustatute puhul järgmiselt:
</t>
        </r>
        <r>
          <rPr>
            <sz val="8"/>
            <color indexed="53"/>
            <rFont val="Tahoma"/>
            <family val="2"/>
          </rPr>
          <t xml:space="preserve">62 </t>
        </r>
        <r>
          <rPr>
            <sz val="8"/>
            <color indexed="81"/>
            <rFont val="Tahoma"/>
            <family val="2"/>
            <charset val="186"/>
          </rPr>
          <t xml:space="preserve">- kindlustatutele, kelle pikem ooteaeg tingitud rahalise põhjuse tõttu (haigekassa ja raviasutuse vaheline lepingu maht ei võimalda osutada teenust lubatud aja piires)
</t>
        </r>
        <r>
          <rPr>
            <sz val="8"/>
            <color indexed="53"/>
            <rFont val="Tahoma"/>
            <family val="2"/>
          </rPr>
          <t xml:space="preserve">63 </t>
        </r>
        <r>
          <rPr>
            <sz val="8"/>
            <color indexed="81"/>
            <rFont val="Tahoma"/>
            <family val="2"/>
            <charset val="186"/>
          </rPr>
          <t xml:space="preserve">- kindlustatutele, kelle pikem ooteaeg tingitud arstide, personali vähesuse, ruumide puuduse, aparatuuri hõivatuse (raviasutuse võimsuse) tõttu
</t>
        </r>
        <r>
          <rPr>
            <sz val="8"/>
            <color indexed="53"/>
            <rFont val="Tahoma"/>
            <family val="2"/>
          </rPr>
          <t>64 -</t>
        </r>
        <r>
          <rPr>
            <sz val="8"/>
            <color indexed="81"/>
            <rFont val="Tahoma"/>
            <family val="2"/>
            <charset val="186"/>
          </rPr>
          <t xml:space="preserve"> kindlustatutele, kes ootavad lubatud ajast kauem seetõttu, et nad soovivad tulla vastuvõtule kas neile sobival ajal või eelistatud arsti juurde
</t>
        </r>
      </text>
    </comment>
  </commentList>
</comments>
</file>

<file path=xl/sharedStrings.xml><?xml version="1.0" encoding="utf-8"?>
<sst xmlns="http://schemas.openxmlformats.org/spreadsheetml/2006/main" count="2298" uniqueCount="1140">
  <si>
    <t>Aruande kuupäev</t>
  </si>
  <si>
    <t>Aruande tüüp</t>
  </si>
  <si>
    <t>PROFIILID</t>
  </si>
  <si>
    <t>RAVI TÜÜP</t>
  </si>
  <si>
    <t>A02</t>
  </si>
  <si>
    <t>Sisehaigused</t>
  </si>
  <si>
    <t>Ambulatoorne</t>
  </si>
  <si>
    <t>A03</t>
  </si>
  <si>
    <t>Kardioloogia</t>
  </si>
  <si>
    <t>Ortodontia</t>
  </si>
  <si>
    <t>A05</t>
  </si>
  <si>
    <t>Gastroenteroloogia</t>
  </si>
  <si>
    <t>A09k</t>
  </si>
  <si>
    <t>Koduõendus</t>
  </si>
  <si>
    <t>Päevastatsionaar</t>
  </si>
  <si>
    <t>Statsionaarne</t>
  </si>
  <si>
    <t>A09g</t>
  </si>
  <si>
    <t>Geriaatriline hindamine</t>
  </si>
  <si>
    <t>A11</t>
  </si>
  <si>
    <t>Endokrinoloogia</t>
  </si>
  <si>
    <t>Laste hambaravi</t>
  </si>
  <si>
    <t>A13</t>
  </si>
  <si>
    <t>Statsionaarne taastusravi</t>
  </si>
  <si>
    <t>Ambulatoorne taastusravi</t>
  </si>
  <si>
    <t>A15</t>
  </si>
  <si>
    <t>Hematoloogia</t>
  </si>
  <si>
    <t>A17</t>
  </si>
  <si>
    <t>Nefroloogia</t>
  </si>
  <si>
    <t>PIIRKONNAD</t>
  </si>
  <si>
    <t>Muu nefroloogia</t>
  </si>
  <si>
    <t>A19</t>
  </si>
  <si>
    <t>Kutsehaigused</t>
  </si>
  <si>
    <t>Harju</t>
  </si>
  <si>
    <t>A20</t>
  </si>
  <si>
    <t>Pärnu</t>
  </si>
  <si>
    <t>A21</t>
  </si>
  <si>
    <t>Lastekirurgia</t>
  </si>
  <si>
    <t>Tartu</t>
  </si>
  <si>
    <t>A22</t>
  </si>
  <si>
    <t>Viru</t>
  </si>
  <si>
    <t>Neurokirurgia</t>
  </si>
  <si>
    <t>A24</t>
  </si>
  <si>
    <t>Rindkerekirurgia</t>
  </si>
  <si>
    <t>A26</t>
  </si>
  <si>
    <t>Kardiokirurgia</t>
  </si>
  <si>
    <t>Muu kardiokirurgia</t>
  </si>
  <si>
    <t>PÕHJUS</t>
  </si>
  <si>
    <t>Ortopeedia</t>
  </si>
  <si>
    <t>lubatud ooteaja jooksul teenuse saajad</t>
  </si>
  <si>
    <t>A32</t>
  </si>
  <si>
    <t>rahalise ressursi piiratus</t>
  </si>
  <si>
    <t>teenuse osutaja võimsuse puudumine</t>
  </si>
  <si>
    <t>A34</t>
  </si>
  <si>
    <t>Uroloogia</t>
  </si>
  <si>
    <t>patsiendi poolne põhjus</t>
  </si>
  <si>
    <t>A36</t>
  </si>
  <si>
    <t>Näo-ja lõualuukirurgia</t>
  </si>
  <si>
    <t>A38</t>
  </si>
  <si>
    <t>Onkoloogia</t>
  </si>
  <si>
    <t>Muu sünnitusabi ja günekoloogia</t>
  </si>
  <si>
    <t>A42</t>
  </si>
  <si>
    <t>Günekoloogia</t>
  </si>
  <si>
    <t>Pulmonoloogia</t>
  </si>
  <si>
    <t>A48</t>
  </si>
  <si>
    <t>Neuroloogia</t>
  </si>
  <si>
    <t>Pediaatria</t>
  </si>
  <si>
    <t>A50</t>
  </si>
  <si>
    <t>Psühhiaatria</t>
  </si>
  <si>
    <t>A52</t>
  </si>
  <si>
    <t>Oftalmoloogia</t>
  </si>
  <si>
    <t>A54</t>
  </si>
  <si>
    <t>A56</t>
  </si>
  <si>
    <t>Dermatoveneroloogia</t>
  </si>
  <si>
    <t>A59</t>
  </si>
  <si>
    <t>A63</t>
  </si>
  <si>
    <t>A66</t>
  </si>
  <si>
    <t>A68</t>
  </si>
  <si>
    <t>A70</t>
  </si>
  <si>
    <t>Veresoontekirurgia</t>
  </si>
  <si>
    <t>A76</t>
  </si>
  <si>
    <t>Reumatoloogia</t>
  </si>
  <si>
    <t>A98</t>
  </si>
  <si>
    <t>Taastusravi</t>
  </si>
  <si>
    <t>V02</t>
  </si>
  <si>
    <t>V03</t>
  </si>
  <si>
    <t>V05</t>
  </si>
  <si>
    <t>V09</t>
  </si>
  <si>
    <t>V10</t>
  </si>
  <si>
    <t>Esmane järelravi</t>
  </si>
  <si>
    <t>V11</t>
  </si>
  <si>
    <t>V13</t>
  </si>
  <si>
    <t>V15</t>
  </si>
  <si>
    <t>V17</t>
  </si>
  <si>
    <t>V19</t>
  </si>
  <si>
    <t>V20</t>
  </si>
  <si>
    <t>V21</t>
  </si>
  <si>
    <t>V22</t>
  </si>
  <si>
    <t>V24</t>
  </si>
  <si>
    <t>V26</t>
  </si>
  <si>
    <t>V26op</t>
  </si>
  <si>
    <t>Kardiokirurgilise operatsioonid</t>
  </si>
  <si>
    <t>V32</t>
  </si>
  <si>
    <t>V34</t>
  </si>
  <si>
    <t>V36</t>
  </si>
  <si>
    <t>V38</t>
  </si>
  <si>
    <t>V42</t>
  </si>
  <si>
    <t>V48</t>
  </si>
  <si>
    <t>V50</t>
  </si>
  <si>
    <t>V52</t>
  </si>
  <si>
    <t>V54</t>
  </si>
  <si>
    <t>V56</t>
  </si>
  <si>
    <t>V59</t>
  </si>
  <si>
    <t>V63</t>
  </si>
  <si>
    <t>V70</t>
  </si>
  <si>
    <t>V76</t>
  </si>
  <si>
    <t>V98</t>
  </si>
  <si>
    <t>V55op</t>
  </si>
  <si>
    <t>Laste LOR operatsioonid</t>
  </si>
  <si>
    <t>Profiili kood</t>
  </si>
  <si>
    <t>Ravi-tüüp</t>
  </si>
  <si>
    <t>Ravitüübi nimetus</t>
  </si>
  <si>
    <t>Põhjus</t>
  </si>
  <si>
    <t>Muu põhjuse selgitus</t>
  </si>
  <si>
    <t>Vastava põhjusega JRK-s olevate isikute arv</t>
  </si>
  <si>
    <t>A</t>
  </si>
  <si>
    <t>ZORDEA</t>
  </si>
  <si>
    <t>Konto nimetus</t>
  </si>
  <si>
    <t>Konto</t>
  </si>
  <si>
    <t>Põhieriala</t>
  </si>
  <si>
    <t>H</t>
  </si>
  <si>
    <t>L</t>
  </si>
  <si>
    <t>E</t>
  </si>
  <si>
    <t>S</t>
  </si>
  <si>
    <t>Põhjuse kood</t>
  </si>
  <si>
    <t>PIIRKONDLIKU OSAKONNA KOOD</t>
  </si>
  <si>
    <t>0BUS_AREA</t>
  </si>
  <si>
    <t>0COSTCENTER</t>
  </si>
  <si>
    <t>0PLANT</t>
  </si>
  <si>
    <t>0QUANTITY</t>
  </si>
  <si>
    <t>0VENDOR</t>
  </si>
  <si>
    <t>0VTYPE</t>
  </si>
  <si>
    <t>ZDATE</t>
  </si>
  <si>
    <t>ZPOHJUS</t>
  </si>
  <si>
    <t>0CO_AREA</t>
  </si>
  <si>
    <t>0UNIT</t>
  </si>
  <si>
    <t>0COSTELEMNT</t>
  </si>
  <si>
    <t>0COORDER</t>
  </si>
  <si>
    <t>0PART_CCTR</t>
  </si>
  <si>
    <t>0RT_SEASON</t>
  </si>
  <si>
    <t>0FISCYEAR</t>
  </si>
  <si>
    <t>0FISCVRT</t>
  </si>
  <si>
    <t>0FISCPER</t>
  </si>
  <si>
    <t>0FISCPER3</t>
  </si>
  <si>
    <t>JRJK-s olijate arv</t>
  </si>
  <si>
    <t>Vaba kuu-päev</t>
  </si>
  <si>
    <t>Lepingu raviteenuse tüüp</t>
  </si>
  <si>
    <t>JRJK isiku piirkond</t>
  </si>
  <si>
    <t>Aasta</t>
  </si>
  <si>
    <t>Variant</t>
  </si>
  <si>
    <t>Fiscper</t>
  </si>
  <si>
    <t>Kuu</t>
  </si>
  <si>
    <t>Vaba
kuupäev</t>
  </si>
  <si>
    <t xml:space="preserve">Teenuse osutaja nimi: </t>
  </si>
  <si>
    <t>Teenuse osutaja kood HK-s</t>
  </si>
  <si>
    <t>Täidetud ridade arv</t>
  </si>
  <si>
    <t>Leping</t>
  </si>
  <si>
    <t>Otorinolarüngoloogia</t>
  </si>
  <si>
    <t>IVF</t>
  </si>
  <si>
    <t>Osa
kond</t>
  </si>
  <si>
    <t>ZDATE2</t>
  </si>
  <si>
    <t>H_PARV_KF</t>
  </si>
  <si>
    <t>Põhieriala A- või V-kood ravijärjekordade aruandes</t>
  </si>
  <si>
    <t>Tervishoiuteenuse liik (eriala või erijuht) lepingu lisas 3,5,6</t>
  </si>
  <si>
    <t>Ravitüüp</t>
  </si>
  <si>
    <t>Ooteaeg</t>
  </si>
  <si>
    <t>Põhieriala A- või V-koodid raviarve formaadis</t>
  </si>
  <si>
    <t>A13; A14</t>
  </si>
  <si>
    <t>Üldkirurgia</t>
  </si>
  <si>
    <t>A28; A30; A32; A33</t>
  </si>
  <si>
    <t>Näo- ja lõualuukirurgia</t>
  </si>
  <si>
    <t>A40; A41; A42</t>
  </si>
  <si>
    <t>Märkused</t>
  </si>
  <si>
    <t>A50; A51</t>
  </si>
  <si>
    <t>A52; A53</t>
  </si>
  <si>
    <t>A54; A55</t>
  </si>
  <si>
    <t>A56; A57</t>
  </si>
  <si>
    <t>A49; A59</t>
  </si>
  <si>
    <t>A44; A46; A63; A64</t>
  </si>
  <si>
    <t>A01; A09</t>
  </si>
  <si>
    <t>Statsionaarne õendusabi</t>
  </si>
  <si>
    <t>A66; A67</t>
  </si>
  <si>
    <t>Infektsioonhaigused</t>
  </si>
  <si>
    <t>V13; V14</t>
  </si>
  <si>
    <t>V28; V30; V32; V33</t>
  </si>
  <si>
    <t>V38; V58</t>
  </si>
  <si>
    <t>V40; V41; V42</t>
  </si>
  <si>
    <t>V50; V51</t>
  </si>
  <si>
    <t>V52; V53</t>
  </si>
  <si>
    <t>V54; V55</t>
  </si>
  <si>
    <t>Laste LOR op = ravitüüp 19</t>
  </si>
  <si>
    <t>V56; V57</t>
  </si>
  <si>
    <t>V49; V59</t>
  </si>
  <si>
    <t>V44; V46; V63</t>
  </si>
  <si>
    <t>0COSTELEMENT  kood lehel "export"</t>
  </si>
  <si>
    <t xml:space="preserve">Aruande tüüp </t>
  </si>
  <si>
    <t>A41</t>
  </si>
  <si>
    <t>30303</t>
  </si>
  <si>
    <t>Aktsiaselts Hanvar</t>
  </si>
  <si>
    <t>40786</t>
  </si>
  <si>
    <t>Pintmann Grupp OÜ</t>
  </si>
  <si>
    <t>41002</t>
  </si>
  <si>
    <t>TNP Konsultatsioonid OÜ</t>
  </si>
  <si>
    <t>50030</t>
  </si>
  <si>
    <t>AS PMA</t>
  </si>
  <si>
    <t>50043</t>
  </si>
  <si>
    <t>OÜ Tartu Kesklinna Perearstikeskus</t>
  </si>
  <si>
    <t>50137</t>
  </si>
  <si>
    <t>osaühing Ülejõe Hambaravi</t>
  </si>
  <si>
    <t>50215</t>
  </si>
  <si>
    <t>OSAÜHING MÄRJAMAA PEREARSTIKESKUS</t>
  </si>
  <si>
    <t>50245</t>
  </si>
  <si>
    <t>OÜ Vastseliina Hambaravi</t>
  </si>
  <si>
    <t>50310</t>
  </si>
  <si>
    <t>OÜ Viljandi Tervisekeskus</t>
  </si>
  <si>
    <t>50655</t>
  </si>
  <si>
    <t>Vändra Arst OÜ</t>
  </si>
  <si>
    <t>50700</t>
  </si>
  <si>
    <t>Tallinna Munitsipaalperearstikeskus</t>
  </si>
  <si>
    <t>60001</t>
  </si>
  <si>
    <t>Eesti Kohtuekspertiisi Instituut</t>
  </si>
  <si>
    <t>60004</t>
  </si>
  <si>
    <t>Dr.P.Aru Hambaravi OÜ</t>
  </si>
  <si>
    <t>60005</t>
  </si>
  <si>
    <t>Osaühing HAMMAS AR</t>
  </si>
  <si>
    <t>60012</t>
  </si>
  <si>
    <t>Kristina Kiisa Hambaravi OÜ</t>
  </si>
  <si>
    <t>60018</t>
  </si>
  <si>
    <t>Osaühing Pirita Hambaravi</t>
  </si>
  <si>
    <t>60020</t>
  </si>
  <si>
    <t>Terve Hammas OÜ</t>
  </si>
  <si>
    <t>60022</t>
  </si>
  <si>
    <t>Vagodent OÜ</t>
  </si>
  <si>
    <t>60023</t>
  </si>
  <si>
    <t>Laagri Hambaravi OÜ</t>
  </si>
  <si>
    <t>60027</t>
  </si>
  <si>
    <t>Karkent OÜ</t>
  </si>
  <si>
    <t>60028</t>
  </si>
  <si>
    <t>Heli Lepp Hambaravi</t>
  </si>
  <si>
    <t>60029</t>
  </si>
  <si>
    <t>Sihtasutus Haapsalu Neuroloogiline</t>
  </si>
  <si>
    <t>60036</t>
  </si>
  <si>
    <t>OÜ Dentes A&amp;E</t>
  </si>
  <si>
    <t>60037</t>
  </si>
  <si>
    <t>Katrin Kalajas</t>
  </si>
  <si>
    <t>60055</t>
  </si>
  <si>
    <t>SA Abja Haigla</t>
  </si>
  <si>
    <t>60060</t>
  </si>
  <si>
    <t>Jõgeva Haigla SA</t>
  </si>
  <si>
    <t>60065</t>
  </si>
  <si>
    <t>Pärnu Haigla SA</t>
  </si>
  <si>
    <t>60069</t>
  </si>
  <si>
    <t>Tallinna Lastehaigla SA</t>
  </si>
  <si>
    <t>60075</t>
  </si>
  <si>
    <t>Tartu Linna Polikliinik OÜ</t>
  </si>
  <si>
    <t>60085</t>
  </si>
  <si>
    <t>DENTAL HAMBARAVI OÜ</t>
  </si>
  <si>
    <t>60086</t>
  </si>
  <si>
    <t>Osaühing DENTISTA</t>
  </si>
  <si>
    <t>60089</t>
  </si>
  <si>
    <t>SA Elva Haigla TM</t>
  </si>
  <si>
    <t>60090</t>
  </si>
  <si>
    <t>OÜ Elva Hambaravi</t>
  </si>
  <si>
    <t>60098</t>
  </si>
  <si>
    <t>Hamma OÜ</t>
  </si>
  <si>
    <t>60107</t>
  </si>
  <si>
    <t>Jõhvi Hambapolikliinik OÜ</t>
  </si>
  <si>
    <t>60118</t>
  </si>
  <si>
    <t>Valga Naistearst Ene Kornet OÜ</t>
  </si>
  <si>
    <t>60130</t>
  </si>
  <si>
    <t>Kalmer Lepiku Hambaravi OÜ</t>
  </si>
  <si>
    <t>60131</t>
  </si>
  <si>
    <t>OÜ E.Liivandi Hambaravi</t>
  </si>
  <si>
    <t>60136</t>
  </si>
  <si>
    <t>osaühing Luukas K.K.</t>
  </si>
  <si>
    <t>60141</t>
  </si>
  <si>
    <t>Maxilla AS</t>
  </si>
  <si>
    <t>60150</t>
  </si>
  <si>
    <t>Märjamaa Haigla AS</t>
  </si>
  <si>
    <t>60157</t>
  </si>
  <si>
    <t>OFTOP OÜ</t>
  </si>
  <si>
    <t>60160</t>
  </si>
  <si>
    <t>SA Otepää Tervisekeskus</t>
  </si>
  <si>
    <t>60168</t>
  </si>
  <si>
    <t>Põlva Haigla AS</t>
  </si>
  <si>
    <t>60170</t>
  </si>
  <si>
    <t>AS Rakvere Haigla</t>
  </si>
  <si>
    <t>60171</t>
  </si>
  <si>
    <t>Rakvere Hambapolikliinik OÜ</t>
  </si>
  <si>
    <t>60181</t>
  </si>
  <si>
    <t>Ruus Krista eraarst</t>
  </si>
  <si>
    <t>60205</t>
  </si>
  <si>
    <t>Valga Haigla AS</t>
  </si>
  <si>
    <t>60208</t>
  </si>
  <si>
    <t>AS Viljandi Hambakliinik</t>
  </si>
  <si>
    <t>60211</t>
  </si>
  <si>
    <t>Lõuna-Eesti Haigla AS</t>
  </si>
  <si>
    <t>60212</t>
  </si>
  <si>
    <t>Kelli Tühis Eraarst</t>
  </si>
  <si>
    <t>60216</t>
  </si>
  <si>
    <t>EELK Tallinna Diakooniahaigla SA</t>
  </si>
  <si>
    <t>60219</t>
  </si>
  <si>
    <t>Tiina Rannala-Lille OÜ</t>
  </si>
  <si>
    <t>60220</t>
  </si>
  <si>
    <t>Lääne-Tallinna Keskhaigla AS</t>
  </si>
  <si>
    <t>60222</t>
  </si>
  <si>
    <t>OÜ LÄHTE HAMBARAVI</t>
  </si>
  <si>
    <t>60229</t>
  </si>
  <si>
    <t>Ode AS</t>
  </si>
  <si>
    <t>60230</t>
  </si>
  <si>
    <t>Aasa Kliinik OÜ</t>
  </si>
  <si>
    <t>60232</t>
  </si>
  <si>
    <t>Timmermann AS</t>
  </si>
  <si>
    <t>60240</t>
  </si>
  <si>
    <t>Psühhiaater Kadri Varrand- Kukk.</t>
  </si>
  <si>
    <t>60243</t>
  </si>
  <si>
    <t>OÜ STIGMA ERAKLIINIK</t>
  </si>
  <si>
    <t>60244</t>
  </si>
  <si>
    <t>K3 Hambaravi OÜ</t>
  </si>
  <si>
    <t>60252</t>
  </si>
  <si>
    <t>Kaia Tugedam OÜ</t>
  </si>
  <si>
    <t>60254</t>
  </si>
  <si>
    <t>Dr.Kai Noor Silmakabinet OÜ</t>
  </si>
  <si>
    <t>60259</t>
  </si>
  <si>
    <t>Kristiine Hambaravi OÜ</t>
  </si>
  <si>
    <t>60260</t>
  </si>
  <si>
    <t>Molaar Hambaravi OÜ</t>
  </si>
  <si>
    <t>60262</t>
  </si>
  <si>
    <t>Psühho-Konsultandid OÜ</t>
  </si>
  <si>
    <t>60269</t>
  </si>
  <si>
    <t>OÜ CARDENS</t>
  </si>
  <si>
    <t>60270</t>
  </si>
  <si>
    <t>Dentafix OÜ</t>
  </si>
  <si>
    <t>60271</t>
  </si>
  <si>
    <t>DD Hambaravi OÜ</t>
  </si>
  <si>
    <t>60273</t>
  </si>
  <si>
    <t>Magdaleena Hambaravi OÜ</t>
  </si>
  <si>
    <t>60275</t>
  </si>
  <si>
    <t>Hambaravi Malle Veering</t>
  </si>
  <si>
    <t>60277</t>
  </si>
  <si>
    <t>Dr. Pajula hambaravi OÜ</t>
  </si>
  <si>
    <t>60282</t>
  </si>
  <si>
    <t>Anneliis Liim</t>
  </si>
  <si>
    <t>60285</t>
  </si>
  <si>
    <t>Nova Vita Kliinik AS</t>
  </si>
  <si>
    <t>60286</t>
  </si>
  <si>
    <t>Kaarli Hambapolikliinik  OÜ</t>
  </si>
  <si>
    <t>60289</t>
  </si>
  <si>
    <t>Merike Alas OÜ</t>
  </si>
  <si>
    <t>60292</t>
  </si>
  <si>
    <t>Eve Ehrbach</t>
  </si>
  <si>
    <t>60293</t>
  </si>
  <si>
    <t>Imbi Kannukene Hambaravi</t>
  </si>
  <si>
    <t>60294</t>
  </si>
  <si>
    <t>Jadent OÜ</t>
  </si>
  <si>
    <t>60296</t>
  </si>
  <si>
    <t>Irina Pilve</t>
  </si>
  <si>
    <t>60298</t>
  </si>
  <si>
    <t>Porkaneni Hambaravi OÜ</t>
  </si>
  <si>
    <t>60299</t>
  </si>
  <si>
    <t>Katrin Metstaki Hambaravi OÜ</t>
  </si>
  <si>
    <t>60300</t>
  </si>
  <si>
    <t>Rae Hambaravi OÜ</t>
  </si>
  <si>
    <t>60304</t>
  </si>
  <si>
    <t>Kose Hambaravi OÜ</t>
  </si>
  <si>
    <t>60306</t>
  </si>
  <si>
    <t>Dr.Kaljuranna Hambaravi OÜ</t>
  </si>
  <si>
    <t>60309</t>
  </si>
  <si>
    <t>Saluveer Erika</t>
  </si>
  <si>
    <t>60310</t>
  </si>
  <si>
    <t>Formora OÜ</t>
  </si>
  <si>
    <t>60313</t>
  </si>
  <si>
    <t>Terje Peedu</t>
  </si>
  <si>
    <t>60315</t>
  </si>
  <si>
    <t>Otorinolarüngoloog Tiina Pruler-Ild</t>
  </si>
  <si>
    <t>60316</t>
  </si>
  <si>
    <t>Kõiva Maie Eraarst</t>
  </si>
  <si>
    <t>60319</t>
  </si>
  <si>
    <t>Dental Art OÜ</t>
  </si>
  <si>
    <t>60325</t>
  </si>
  <si>
    <t>Unimed Kliinikud OÜ</t>
  </si>
  <si>
    <t>60332</t>
  </si>
  <si>
    <t>SA Hiiumaa Haigla</t>
  </si>
  <si>
    <t>60334</t>
  </si>
  <si>
    <t>Kallavere Haigla AS</t>
  </si>
  <si>
    <t>60343</t>
  </si>
  <si>
    <t>SA Narva Haigla</t>
  </si>
  <si>
    <t>60344</t>
  </si>
  <si>
    <t>OÜ Narva Hambakliinik</t>
  </si>
  <si>
    <t>60353</t>
  </si>
  <si>
    <t>A&amp;K Caritas OÜ</t>
  </si>
  <si>
    <t>60358</t>
  </si>
  <si>
    <t>Artroskoopia OÜ</t>
  </si>
  <si>
    <t>60361</t>
  </si>
  <si>
    <t>OÜ BALNEOM</t>
  </si>
  <si>
    <t>60362</t>
  </si>
  <si>
    <t>Baltic Medical Partners OÜ</t>
  </si>
  <si>
    <t>60364</t>
  </si>
  <si>
    <t>Dentaria Hambaravi OÜ</t>
  </si>
  <si>
    <t>60366</t>
  </si>
  <si>
    <t>Dentura OÜ</t>
  </si>
  <si>
    <t>60369</t>
  </si>
  <si>
    <t>Eesti Ortoosikeskuse OÜ</t>
  </si>
  <si>
    <t>60373</t>
  </si>
  <si>
    <t>Fertilitas AS</t>
  </si>
  <si>
    <t>60378</t>
  </si>
  <si>
    <t>Järvamaa Haigla AS</t>
  </si>
  <si>
    <t>60393</t>
  </si>
  <si>
    <t>OÜ  Maire Kruusamägi Hambaravi</t>
  </si>
  <si>
    <t>60395</t>
  </si>
  <si>
    <t>Kuressaare Haigla SA</t>
  </si>
  <si>
    <t>60396</t>
  </si>
  <si>
    <t>Kuressaare Hambapolikliinik SA</t>
  </si>
  <si>
    <t>60399</t>
  </si>
  <si>
    <t>Tiina Kurg</t>
  </si>
  <si>
    <t>60411</t>
  </si>
  <si>
    <t>OÜ Liivati Hambaravikabinet</t>
  </si>
  <si>
    <t>60414</t>
  </si>
  <si>
    <t>Medex AS</t>
  </si>
  <si>
    <t>60417</t>
  </si>
  <si>
    <t>Medisfäär AS</t>
  </si>
  <si>
    <t>60420</t>
  </si>
  <si>
    <t>SA Mustvee Tervis</t>
  </si>
  <si>
    <t>60429</t>
  </si>
  <si>
    <t>Mari Viik OÜ</t>
  </si>
  <si>
    <t>60441</t>
  </si>
  <si>
    <t>Paldiski Mediluks OÜ</t>
  </si>
  <si>
    <t>60450</t>
  </si>
  <si>
    <t>Aktsiaselts Pärnu Hambapolikliinik</t>
  </si>
  <si>
    <t>60457</t>
  </si>
  <si>
    <t>AS RÄPINA HAIGLA</t>
  </si>
  <si>
    <t>60460</t>
  </si>
  <si>
    <t>Saaremaa Perenõuandla OÜ</t>
  </si>
  <si>
    <t>60462</t>
  </si>
  <si>
    <t>Mari Saral</t>
  </si>
  <si>
    <t>60466</t>
  </si>
  <si>
    <t>Nõmme Silmakeskus OÜ</t>
  </si>
  <si>
    <t>60475</t>
  </si>
  <si>
    <t>Tamme Erakliinik AS</t>
  </si>
  <si>
    <t>60476</t>
  </si>
  <si>
    <t>Viru Haigla AS</t>
  </si>
  <si>
    <t>60479</t>
  </si>
  <si>
    <t>Osaühing TAUSLEM</t>
  </si>
  <si>
    <t>60489</t>
  </si>
  <si>
    <t>TÜ Kliinikum SA</t>
  </si>
  <si>
    <t>60496</t>
  </si>
  <si>
    <t>Rüütli Psühhiaatrid OÜ</t>
  </si>
  <si>
    <t>60499</t>
  </si>
  <si>
    <t>Ruth Vasar</t>
  </si>
  <si>
    <t>60506</t>
  </si>
  <si>
    <t>Jannseni Hambaravi OÜ</t>
  </si>
  <si>
    <t>60511</t>
  </si>
  <si>
    <t>Wismari Haigla AS</t>
  </si>
  <si>
    <t>60513</t>
  </si>
  <si>
    <t>Medicum AS</t>
  </si>
  <si>
    <t>60523</t>
  </si>
  <si>
    <t>OÜ DR. KAIDO NOORMAA HAMBARAVI</t>
  </si>
  <si>
    <t>60527</t>
  </si>
  <si>
    <t>Taastava Kirurgia Kliinik AS</t>
  </si>
  <si>
    <t>60528</t>
  </si>
  <si>
    <t>Ungerson ja Moren OÜ</t>
  </si>
  <si>
    <t>60530</t>
  </si>
  <si>
    <t>Erapolikliinik  PRAXIS Osaühing</t>
  </si>
  <si>
    <t>60532</t>
  </si>
  <si>
    <t>Osaühing  A &amp; P Hammas</t>
  </si>
  <si>
    <t>60534</t>
  </si>
  <si>
    <t>OÜ JUHANSON HAMBARAVI</t>
  </si>
  <si>
    <t>60535</t>
  </si>
  <si>
    <t>endokrinoloog Liina Viitas</t>
  </si>
  <si>
    <t>60537</t>
  </si>
  <si>
    <t>SA Kilingi-Nõmme Tervise-ja</t>
  </si>
  <si>
    <t>60539</t>
  </si>
  <si>
    <t>Anu Annast Hambaravi</t>
  </si>
  <si>
    <t>60541</t>
  </si>
  <si>
    <t>Hamba-Kod  OÜ</t>
  </si>
  <si>
    <t>60548</t>
  </si>
  <si>
    <t>OÜ Hambaravi Hindrichson &amp; Puusepp</t>
  </si>
  <si>
    <t>60549</t>
  </si>
  <si>
    <t>Cilia  OÜ</t>
  </si>
  <si>
    <t>60552</t>
  </si>
  <si>
    <t>Piret Pedak Hambaravi</t>
  </si>
  <si>
    <t>60554</t>
  </si>
  <si>
    <t>OÜ STOMA-HAMBARAVI</t>
  </si>
  <si>
    <t>60557</t>
  </si>
  <si>
    <t>Heli Tobre Erakliinik OÜ</t>
  </si>
  <si>
    <t>60559</t>
  </si>
  <si>
    <t>Viktoria Seene Hambaravi OÜ</t>
  </si>
  <si>
    <t>60560</t>
  </si>
  <si>
    <t>OÜ Blendent</t>
  </si>
  <si>
    <t>60561</t>
  </si>
  <si>
    <t>OÜ RANNU HAMBARAVI</t>
  </si>
  <si>
    <t>60567</t>
  </si>
  <si>
    <t>OÜ A&amp;M Viamed</t>
  </si>
  <si>
    <t>60570</t>
  </si>
  <si>
    <t>täisühing Dr. Siiri  Hambaravi</t>
  </si>
  <si>
    <t>60571</t>
  </si>
  <si>
    <t>Viljandi Haigla SA</t>
  </si>
  <si>
    <t>60572</t>
  </si>
  <si>
    <t>OÜ Diakoonia  Hambaravi</t>
  </si>
  <si>
    <t>60575</t>
  </si>
  <si>
    <t>Almeda Kliinik  OÜ</t>
  </si>
  <si>
    <t>60577</t>
  </si>
  <si>
    <t>OÜ ULMA Tervisepunkt</t>
  </si>
  <si>
    <t>60585</t>
  </si>
  <si>
    <t>Mall Normann Hambaravi</t>
  </si>
  <si>
    <t>60588</t>
  </si>
  <si>
    <t>Tervisekeskus Ljumam OÜ</t>
  </si>
  <si>
    <t>60608</t>
  </si>
  <si>
    <t>Skalkina Anna</t>
  </si>
  <si>
    <t>60618</t>
  </si>
  <si>
    <t>Fresenius Medical Care Estonia OÜ</t>
  </si>
  <si>
    <t>60620</t>
  </si>
  <si>
    <t>Tipparst OÜ</t>
  </si>
  <si>
    <t>60623</t>
  </si>
  <si>
    <t>Joonase Nõuandla OÜ</t>
  </si>
  <si>
    <t>60624</t>
  </si>
  <si>
    <t>Silmaarst Vihmann Viljar OÜ</t>
  </si>
  <si>
    <t>60625</t>
  </si>
  <si>
    <t>Jaanson &amp; Lääne OÜ</t>
  </si>
  <si>
    <t>60628</t>
  </si>
  <si>
    <t>Kohila Meedik Osaühing</t>
  </si>
  <si>
    <t>60633</t>
  </si>
  <si>
    <t>Malial OÜ</t>
  </si>
  <si>
    <t>60634</t>
  </si>
  <si>
    <t>OÜ Marika Jõgi</t>
  </si>
  <si>
    <t>60636</t>
  </si>
  <si>
    <t>Piiri Eriarstiabi OÜ</t>
  </si>
  <si>
    <t>60640</t>
  </si>
  <si>
    <t>LT Mitt OÜ</t>
  </si>
  <si>
    <t>60642</t>
  </si>
  <si>
    <t>OÜ Tõrva Tervisekeskus</t>
  </si>
  <si>
    <t>60643</t>
  </si>
  <si>
    <t>Põhja-Eesti Regionaalhaigla SA</t>
  </si>
  <si>
    <t>60644</t>
  </si>
  <si>
    <t>SA Lõuna-Läänemaa Tervishoiu ja</t>
  </si>
  <si>
    <t>60657</t>
  </si>
  <si>
    <t>Anneli Randmets Hambaravi</t>
  </si>
  <si>
    <t>60658</t>
  </si>
  <si>
    <t>Dr.Helve Riisalu Hambaravi</t>
  </si>
  <si>
    <t>60675</t>
  </si>
  <si>
    <t>OÜ RANDVERI HAMBARAVI</t>
  </si>
  <si>
    <t>60676</t>
  </si>
  <si>
    <t>OÜ Heli Mikk Hambaravi</t>
  </si>
  <si>
    <t>60677</t>
  </si>
  <si>
    <t>osaühing Lembi Sõro Hambaravi</t>
  </si>
  <si>
    <t>60679</t>
  </si>
  <si>
    <t>OÜ Kesklinna Hambaarstid</t>
  </si>
  <si>
    <t>60682</t>
  </si>
  <si>
    <t>OÜ Lea Kuldmäe Hambaravi</t>
  </si>
  <si>
    <t>60686</t>
  </si>
  <si>
    <t>Margarita Puusta Hambaravi OÜ</t>
  </si>
  <si>
    <t>60687</t>
  </si>
  <si>
    <t>Lumen Erakliinik OÜ</t>
  </si>
  <si>
    <t>60689</t>
  </si>
  <si>
    <t>OÜ Tea Toomi Hambaravi</t>
  </si>
  <si>
    <t>60692</t>
  </si>
  <si>
    <t>OÜ Angela Sivonen Hambaravi</t>
  </si>
  <si>
    <t>60698</t>
  </si>
  <si>
    <t>OÜ E-HAMBARAVI</t>
  </si>
  <si>
    <t>60702</t>
  </si>
  <si>
    <t>Hambaarst Silja Schmidt</t>
  </si>
  <si>
    <t>60703</t>
  </si>
  <si>
    <t>OÜ Hambaravi Tomps Ja Kabanen</t>
  </si>
  <si>
    <t>60705</t>
  </si>
  <si>
    <t>Osaühing Kilingi-Nõmme Hambaravi</t>
  </si>
  <si>
    <t>60709</t>
  </si>
  <si>
    <t>Kardioloogia Instituudi Polikliinik</t>
  </si>
  <si>
    <t>60710</t>
  </si>
  <si>
    <t>OÜ Järve Dent-Test</t>
  </si>
  <si>
    <t>60712</t>
  </si>
  <si>
    <t>OÜ Dr.Rosma Ja Dr.Soome Hambaravi</t>
  </si>
  <si>
    <t>60714</t>
  </si>
  <si>
    <t>Tammsaare Hambakliinik osaühing</t>
  </si>
  <si>
    <t>60719</t>
  </si>
  <si>
    <t>Helve Rist Hambaravi OÜ</t>
  </si>
  <si>
    <t>60720</t>
  </si>
  <si>
    <t>Kuusalu Hambaravi OÜ</t>
  </si>
  <si>
    <t>60723</t>
  </si>
  <si>
    <t>OÜ IAG Hambaravi</t>
  </si>
  <si>
    <t>60724</t>
  </si>
  <si>
    <t>Anu Reinsaare Hambaravi Osaühing</t>
  </si>
  <si>
    <t>60725</t>
  </si>
  <si>
    <t>Tiina Suviorg Hambaravi OÜ</t>
  </si>
  <si>
    <t>60726</t>
  </si>
  <si>
    <t>OÜ Dr.Aino Rulli Hambaravi</t>
  </si>
  <si>
    <t>60727</t>
  </si>
  <si>
    <t>OÜ Tähe Hambakliinik</t>
  </si>
  <si>
    <t>60730</t>
  </si>
  <si>
    <t>OÜ Nigul ja Orn Hambaravi</t>
  </si>
  <si>
    <t>60740</t>
  </si>
  <si>
    <t>Eda Asseri Hambaravi</t>
  </si>
  <si>
    <t>60743</t>
  </si>
  <si>
    <t>OÜ Dentel</t>
  </si>
  <si>
    <t>60744</t>
  </si>
  <si>
    <t>LG Piho OÜ</t>
  </si>
  <si>
    <t>60746</t>
  </si>
  <si>
    <t>K.H.K OÜ</t>
  </si>
  <si>
    <t>60755</t>
  </si>
  <si>
    <t>OÜ Kagu Dental Service</t>
  </si>
  <si>
    <t>60757</t>
  </si>
  <si>
    <t>Erahambaarst Helgi Hansar</t>
  </si>
  <si>
    <t>60759</t>
  </si>
  <si>
    <t>SA Ahtme Haigla</t>
  </si>
  <si>
    <t>60766</t>
  </si>
  <si>
    <t>OÜ JUDENT</t>
  </si>
  <si>
    <t>60767</t>
  </si>
  <si>
    <t>OÜ Rebane &amp; Valu</t>
  </si>
  <si>
    <t>60768</t>
  </si>
  <si>
    <t>Hambaravi Riina Laanemägi OÜ</t>
  </si>
  <si>
    <t>60772</t>
  </si>
  <si>
    <t>Anne Heinsaar</t>
  </si>
  <si>
    <t>60773</t>
  </si>
  <si>
    <t>OÜ ANTALAINEN</t>
  </si>
  <si>
    <t>60774</t>
  </si>
  <si>
    <t>Veera Ratas</t>
  </si>
  <si>
    <t>60776</t>
  </si>
  <si>
    <t>ENDLA AAS-PEREARST JA STOMATOLOOG</t>
  </si>
  <si>
    <t>60782</t>
  </si>
  <si>
    <t>Osaühing Seemo A.P</t>
  </si>
  <si>
    <t>60784</t>
  </si>
  <si>
    <t>OÜ Hambaravi Dr. Tuisk</t>
  </si>
  <si>
    <t>60785</t>
  </si>
  <si>
    <t>Valentina Voormansik</t>
  </si>
  <si>
    <t>60786</t>
  </si>
  <si>
    <t>OÜ MÄGi &amp; ROSIN</t>
  </si>
  <si>
    <t>60789</t>
  </si>
  <si>
    <t>Tiina Kulp Hambaarst</t>
  </si>
  <si>
    <t>60791</t>
  </si>
  <si>
    <t>Lii Uibonurm</t>
  </si>
  <si>
    <t>60795</t>
  </si>
  <si>
    <t>Heli Põldsepp</t>
  </si>
  <si>
    <t>60796</t>
  </si>
  <si>
    <t>OÜ Ooris</t>
  </si>
  <si>
    <t>60797</t>
  </si>
  <si>
    <t>OÜ Dendalia</t>
  </si>
  <si>
    <t>60799</t>
  </si>
  <si>
    <t>OÜ Magnum &amp; Co</t>
  </si>
  <si>
    <t>60801</t>
  </si>
  <si>
    <t>osaühing Purihammas</t>
  </si>
  <si>
    <t>60803</t>
  </si>
  <si>
    <t>OÜ Silmaarst Marje Sepping</t>
  </si>
  <si>
    <t>60805</t>
  </si>
  <si>
    <t>osaühing MED&amp;DENT</t>
  </si>
  <si>
    <t>60807</t>
  </si>
  <si>
    <t>Sõmeru Tervisekeskus OÜ</t>
  </si>
  <si>
    <t>60808</t>
  </si>
  <si>
    <t>Enteabor OÜ</t>
  </si>
  <si>
    <t>60810</t>
  </si>
  <si>
    <t>OÜ MÄE HAMBARAVI</t>
  </si>
  <si>
    <t>60811</t>
  </si>
  <si>
    <t>Kaie Raja Hambaravi OÜ</t>
  </si>
  <si>
    <t>60812</t>
  </si>
  <si>
    <t>SPECIES OÜ</t>
  </si>
  <si>
    <t>60820</t>
  </si>
  <si>
    <t>Helle Muruväli Hambaravi</t>
  </si>
  <si>
    <t>60821</t>
  </si>
  <si>
    <t>OÜ Dentical</t>
  </si>
  <si>
    <t>60822</t>
  </si>
  <si>
    <t>Raili Nõmmeots Hambaravi</t>
  </si>
  <si>
    <t>60823</t>
  </si>
  <si>
    <t>Marje Nahkuri Hambaravikabinet</t>
  </si>
  <si>
    <t>60831</t>
  </si>
  <si>
    <t>OÜ Medulla</t>
  </si>
  <si>
    <t>60834</t>
  </si>
  <si>
    <t>OÜ Hambatohter</t>
  </si>
  <si>
    <t>60835</t>
  </si>
  <si>
    <t>OÜ L.Kindsigo</t>
  </si>
  <si>
    <t>60836</t>
  </si>
  <si>
    <t>OÜ STOMER</t>
  </si>
  <si>
    <t>60837</t>
  </si>
  <si>
    <t>OÜ M. Põder</t>
  </si>
  <si>
    <t>60840</t>
  </si>
  <si>
    <t>OÜ Õie Hambaravi</t>
  </si>
  <si>
    <t>60841</t>
  </si>
  <si>
    <t>OÜ AUDHEA</t>
  </si>
  <si>
    <t>60850</t>
  </si>
  <si>
    <t>E.G.U. Erapraksis OÜ</t>
  </si>
  <si>
    <t>60859</t>
  </si>
  <si>
    <t>Dr. Eve Jaska Hambaravi</t>
  </si>
  <si>
    <t>60861</t>
  </si>
  <si>
    <t>Männi Hambaravi OÜ</t>
  </si>
  <si>
    <t>60869</t>
  </si>
  <si>
    <t>Ida-Tallinna Keskhaigla AS</t>
  </si>
  <si>
    <t>60870</t>
  </si>
  <si>
    <t>Silmakirurgia OÜ</t>
  </si>
  <si>
    <t>60880</t>
  </si>
  <si>
    <t>Tiiu Valgemäe</t>
  </si>
  <si>
    <t>60881</t>
  </si>
  <si>
    <t>Rävala Hambaravi OÜ</t>
  </si>
  <si>
    <t>60887</t>
  </si>
  <si>
    <t>osaühing KOSKINENI HAMBARAVI</t>
  </si>
  <si>
    <t>60888</t>
  </si>
  <si>
    <t>Piiri Hambaravi OÜ</t>
  </si>
  <si>
    <t>60890</t>
  </si>
  <si>
    <t>Sensus Etc OÜ</t>
  </si>
  <si>
    <t>60923</t>
  </si>
  <si>
    <t>Riina Redi Hambaravi</t>
  </si>
  <si>
    <t>60946</t>
  </si>
  <si>
    <t>Denty Hambaravi OÜ</t>
  </si>
  <si>
    <t>60965</t>
  </si>
  <si>
    <t>Aivar Pukk FIE</t>
  </si>
  <si>
    <t>60975</t>
  </si>
  <si>
    <t>Osaühing Sindi Hambaravi</t>
  </si>
  <si>
    <t>60977</t>
  </si>
  <si>
    <t>R&amp;T Joandi Hambaravi OÜ</t>
  </si>
  <si>
    <t>60984</t>
  </si>
  <si>
    <t>Osaühing  Emmaste Hambaravi</t>
  </si>
  <si>
    <t>61005</t>
  </si>
  <si>
    <t>Hambaravi Raili Koiksoon OÜ</t>
  </si>
  <si>
    <t>61006</t>
  </si>
  <si>
    <t>Annely Hordo Hambaravi OÜ</t>
  </si>
  <si>
    <t>61009</t>
  </si>
  <si>
    <t>OÜ Kadrina Hambaravi</t>
  </si>
  <si>
    <t>61016</t>
  </si>
  <si>
    <t>Seksuaaltervise Kliinik OÜ</t>
  </si>
  <si>
    <t>61017</t>
  </si>
  <si>
    <t>Heli Tamm Hambaravi OÜ</t>
  </si>
  <si>
    <t>61018</t>
  </si>
  <si>
    <t>Evita Grupp OÜ</t>
  </si>
  <si>
    <t>61027</t>
  </si>
  <si>
    <t>Silmaarst Krista Turman OÜ</t>
  </si>
  <si>
    <t>61028</t>
  </si>
  <si>
    <t>Koduõde OÜ</t>
  </si>
  <si>
    <t>61033</t>
  </si>
  <si>
    <t>BioDesign OÜ</t>
  </si>
  <si>
    <t>61035</t>
  </si>
  <si>
    <t>Kliinik Elite AS</t>
  </si>
  <si>
    <t>61047</t>
  </si>
  <si>
    <t>Ljudmilla Väre</t>
  </si>
  <si>
    <t>61051</t>
  </si>
  <si>
    <t>OÜ Tähe Erakliinik</t>
  </si>
  <si>
    <t>61052</t>
  </si>
  <si>
    <t>Osaühig Merle Kadarik</t>
  </si>
  <si>
    <t>61056</t>
  </si>
  <si>
    <t>osaühing  AstraMed</t>
  </si>
  <si>
    <t>61057</t>
  </si>
  <si>
    <t>osaühing Hambaravi Kaup&amp;Raudsepp</t>
  </si>
  <si>
    <t>61059</t>
  </si>
  <si>
    <t>Lille Hambaravi OÜ</t>
  </si>
  <si>
    <t>61060</t>
  </si>
  <si>
    <t>Ruta Ottesson Hambaravi OÜ</t>
  </si>
  <si>
    <t>61063</t>
  </si>
  <si>
    <t>osaühing Eva Tamkivi Hambaravi</t>
  </si>
  <si>
    <t>61064</t>
  </si>
  <si>
    <t>osaühing Heli Hiie Hambaravi</t>
  </si>
  <si>
    <t>61065</t>
  </si>
  <si>
    <t>osaühing  Anne Illaku Hambaravi</t>
  </si>
  <si>
    <t>61066</t>
  </si>
  <si>
    <t>Ruthi Ange Hambaravi OÜ</t>
  </si>
  <si>
    <t>61078</t>
  </si>
  <si>
    <t>Tambergi Hambaravi OÜ</t>
  </si>
  <si>
    <t>61099</t>
  </si>
  <si>
    <t>Dr. Arvo Rosenthal OÜ</t>
  </si>
  <si>
    <t>61109</t>
  </si>
  <si>
    <t>OÜ Sillamäe Tervisekeskus</t>
  </si>
  <si>
    <t>61111</t>
  </si>
  <si>
    <t>PJV Hooldusravi SA</t>
  </si>
  <si>
    <t>61137</t>
  </si>
  <si>
    <t>Hubelmanni Hambaravi OÜ</t>
  </si>
  <si>
    <t>61144</t>
  </si>
  <si>
    <t>OÜ Koduõendus</t>
  </si>
  <si>
    <t>61145</t>
  </si>
  <si>
    <t>Tiina Hendrikson Hambaravi OÜ</t>
  </si>
  <si>
    <t>61155</t>
  </si>
  <si>
    <t>Hambadoktor OÜ</t>
  </si>
  <si>
    <t>61157</t>
  </si>
  <si>
    <t>Ester Vill Hambaravi OÜ</t>
  </si>
  <si>
    <t>61159</t>
  </si>
  <si>
    <t>OÜ Galadent</t>
  </si>
  <si>
    <t>61175</t>
  </si>
  <si>
    <t>SA Rõngu Hooldusravikeskus</t>
  </si>
  <si>
    <t>61189</t>
  </si>
  <si>
    <t>OÜ Endokrinoloogiakeskus</t>
  </si>
  <si>
    <t>61195</t>
  </si>
  <si>
    <t>MLV Hambaravi OÜ</t>
  </si>
  <si>
    <t>61204</t>
  </si>
  <si>
    <t>M&amp;M Hambaravi OÜ</t>
  </si>
  <si>
    <t>61205</t>
  </si>
  <si>
    <t>SA Ida-Viru Keskhaigla</t>
  </si>
  <si>
    <t>61212</t>
  </si>
  <si>
    <t>Ambrifa Medicum OÜ</t>
  </si>
  <si>
    <t>61221</t>
  </si>
  <si>
    <t>OÜ Miltop</t>
  </si>
  <si>
    <t>61225</t>
  </si>
  <si>
    <t>Praks ja Küüts Hambaravi OÜ</t>
  </si>
  <si>
    <t>61226</t>
  </si>
  <si>
    <t>Denta Saflor OÜ</t>
  </si>
  <si>
    <t>61228</t>
  </si>
  <si>
    <t>Kersti Armipaik Hambaravi OÜ</t>
  </si>
  <si>
    <t>61229</t>
  </si>
  <si>
    <t>Riina Sinisoo</t>
  </si>
  <si>
    <t>61231</t>
  </si>
  <si>
    <t>Corrigo OÜ</t>
  </si>
  <si>
    <t>61232</t>
  </si>
  <si>
    <t>Küllike Tammeveski Hambaravi</t>
  </si>
  <si>
    <t>61236</t>
  </si>
  <si>
    <t>Adeli Eesti OÜ</t>
  </si>
  <si>
    <t>61239</t>
  </si>
  <si>
    <t>Medendi OÜ</t>
  </si>
  <si>
    <t>61245</t>
  </si>
  <si>
    <t>SA Koeru Hooldekeskus</t>
  </si>
  <si>
    <t>61250</t>
  </si>
  <si>
    <t>Goldent Hambahooldus OÜ</t>
  </si>
  <si>
    <t>61255</t>
  </si>
  <si>
    <t>EU Tartes Grupp OÜ</t>
  </si>
  <si>
    <t>61256</t>
  </si>
  <si>
    <t>Eesti Diabeedikeskus OÜ</t>
  </si>
  <si>
    <t>61260</t>
  </si>
  <si>
    <t>Raasiku Hambaarstid OÜ</t>
  </si>
  <si>
    <t>61268</t>
  </si>
  <si>
    <t>Tallinna Hambapolikliinik SA</t>
  </si>
  <si>
    <t>61270</t>
  </si>
  <si>
    <t>Merike Hunt</t>
  </si>
  <si>
    <t>61271</t>
  </si>
  <si>
    <t>Rass ja Schotter OÜ</t>
  </si>
  <si>
    <t>61273</t>
  </si>
  <si>
    <t>Merimetsa Hambakliinik OÜ</t>
  </si>
  <si>
    <t>61297</t>
  </si>
  <si>
    <t>Viljandi Optika OÜ</t>
  </si>
  <si>
    <t>61300</t>
  </si>
  <si>
    <t>osaühing Percara</t>
  </si>
  <si>
    <t>61303</t>
  </si>
  <si>
    <t>Gitell Grupp OÜ</t>
  </si>
  <si>
    <t>61306</t>
  </si>
  <si>
    <t>Maire Adler</t>
  </si>
  <si>
    <t>61327</t>
  </si>
  <si>
    <t>Pait Teesalu Silmakirurgia OÜ</t>
  </si>
  <si>
    <t>61335</t>
  </si>
  <si>
    <t>Dr.Beloussova Hambakliinik OÜ</t>
  </si>
  <si>
    <t>61350</t>
  </si>
  <si>
    <t>Natalja Nesterovitš OÜ</t>
  </si>
  <si>
    <t>61360</t>
  </si>
  <si>
    <t>Novamed OÜ</t>
  </si>
  <si>
    <t>61370</t>
  </si>
  <si>
    <t>Galina Kulinitsh Hambakliinik OÜ</t>
  </si>
  <si>
    <t>61383</t>
  </si>
  <si>
    <t>Veronika Hermet OÜ</t>
  </si>
  <si>
    <t>61427</t>
  </si>
  <si>
    <t>Demident OÜ</t>
  </si>
  <si>
    <t>61428</t>
  </si>
  <si>
    <t>Dentima OÜ</t>
  </si>
  <si>
    <t>61430</t>
  </si>
  <si>
    <t>Tervisekeskus Valentina Vassiljeva</t>
  </si>
  <si>
    <t>61432</t>
  </si>
  <si>
    <t>Mari Pedaku Silmaravi OÜ</t>
  </si>
  <si>
    <t>61437</t>
  </si>
  <si>
    <t>Ortopeedia Arstid AS</t>
  </si>
  <si>
    <t>61442</t>
  </si>
  <si>
    <t>Katrin Noorkõiv</t>
  </si>
  <si>
    <t>61444</t>
  </si>
  <si>
    <t>OÜ Sikk Tea</t>
  </si>
  <si>
    <t>61446</t>
  </si>
  <si>
    <t>Depoo OÜ</t>
  </si>
  <si>
    <t>61447</t>
  </si>
  <si>
    <t>Avahoole OÜ</t>
  </si>
  <si>
    <t>61448</t>
  </si>
  <si>
    <t>Arvenos OÜ</t>
  </si>
  <si>
    <t>61449</t>
  </si>
  <si>
    <t>Kõrva-Nina-Kurguhaiguste Kliinik SA</t>
  </si>
  <si>
    <t>61452</t>
  </si>
  <si>
    <t>Eurodent Hambakliinik OÜ</t>
  </si>
  <si>
    <t>61453</t>
  </si>
  <si>
    <t>Kirde Kohalik Haigla SA</t>
  </si>
  <si>
    <t>61455</t>
  </si>
  <si>
    <t>OÜ Gnossis RTI</t>
  </si>
  <si>
    <t>61460</t>
  </si>
  <si>
    <t>Tatjana Mostepanova</t>
  </si>
  <si>
    <t>61461</t>
  </si>
  <si>
    <t>Enedent OÜ</t>
  </si>
  <si>
    <t>61465</t>
  </si>
  <si>
    <t>Verdent Group OÜ</t>
  </si>
  <si>
    <t>61468</t>
  </si>
  <si>
    <t>Viru Hambakliinik OÜ</t>
  </si>
  <si>
    <t>61475</t>
  </si>
  <si>
    <t>Mailis Prants Hambaravi OÜ</t>
  </si>
  <si>
    <t>61486</t>
  </si>
  <si>
    <t>Ciconia OÜ</t>
  </si>
  <si>
    <t>61490</t>
  </si>
  <si>
    <t>Tiina Mäeker OÜ</t>
  </si>
  <si>
    <t>61497</t>
  </si>
  <si>
    <t>SA Põltsamaa Tervis</t>
  </si>
  <si>
    <t>61500</t>
  </si>
  <si>
    <t>Evelin Paesüld Hambaravi OÜ</t>
  </si>
  <si>
    <t>61502</t>
  </si>
  <si>
    <t>Hambalaser OÜ</t>
  </si>
  <si>
    <t>61517</t>
  </si>
  <si>
    <t>Laservisioon OÜ</t>
  </si>
  <si>
    <t>61518</t>
  </si>
  <si>
    <t>Madentus OÜ</t>
  </si>
  <si>
    <t>61519</t>
  </si>
  <si>
    <t>Wismari Hambaravi OÜ</t>
  </si>
  <si>
    <t>61529</t>
  </si>
  <si>
    <t>Hambaravi EDENT OÜ</t>
  </si>
  <si>
    <t>61530</t>
  </si>
  <si>
    <t>OÜ Maarika Toom Hambaravi</t>
  </si>
  <si>
    <t>61539</t>
  </si>
  <si>
    <t>Irina Meruski Hambaravi OÜ</t>
  </si>
  <si>
    <t>61548</t>
  </si>
  <si>
    <t>Silmaarst Elle Lepik OÜ</t>
  </si>
  <si>
    <t>61551</t>
  </si>
  <si>
    <t>OÜ Jaansoni Psühhiaatriakeskus</t>
  </si>
  <si>
    <t>61556</t>
  </si>
  <si>
    <t>OÜ Järva-Jaani Hambaravi</t>
  </si>
  <si>
    <t>61561</t>
  </si>
  <si>
    <t>OÜ EVODENT</t>
  </si>
  <si>
    <t>61563</t>
  </si>
  <si>
    <t>Apollonia Hambaravi OÜ</t>
  </si>
  <si>
    <t>61564</t>
  </si>
  <si>
    <t>Heli Hambaravi OÜ</t>
  </si>
  <si>
    <t>61567</t>
  </si>
  <si>
    <t>Kesklinna Hambakliinik OÜ</t>
  </si>
  <si>
    <t>61575</t>
  </si>
  <si>
    <t>Denslux Hambaravi OÜ</t>
  </si>
  <si>
    <t>61583</t>
  </si>
  <si>
    <t>Osaühing KT Medicor</t>
  </si>
  <si>
    <t>61588</t>
  </si>
  <si>
    <t>Pille Lemats</t>
  </si>
  <si>
    <t>61590</t>
  </si>
  <si>
    <t>SA Peipsiveere Hooldusravikeskus</t>
  </si>
  <si>
    <t>61596</t>
  </si>
  <si>
    <t>SH Hambaravi OÜ</t>
  </si>
  <si>
    <t>61597</t>
  </si>
  <si>
    <t>KASELO HAMBARAVI OÜ</t>
  </si>
  <si>
    <t>61599</t>
  </si>
  <si>
    <t>Psühhiaater Õie Vahing OÜ</t>
  </si>
  <si>
    <t>61600</t>
  </si>
  <si>
    <t>Kuke Hambaravi OÜ</t>
  </si>
  <si>
    <t>61615</t>
  </si>
  <si>
    <t>SA Tõrva Haigla</t>
  </si>
  <si>
    <t>61621</t>
  </si>
  <si>
    <t>OÜ Inromed</t>
  </si>
  <si>
    <t>61627</t>
  </si>
  <si>
    <t>OÜ Kanni Vahvik-Heinsoo</t>
  </si>
  <si>
    <t>61630</t>
  </si>
  <si>
    <t>Tiiu Tandre OÜ</t>
  </si>
  <si>
    <t>61639</t>
  </si>
  <si>
    <t>HanzaDent OÜ</t>
  </si>
  <si>
    <t>61644</t>
  </si>
  <si>
    <t>Lasnamäe Hambakliinik OÜ</t>
  </si>
  <si>
    <t>61652</t>
  </si>
  <si>
    <t>OÜ Kersti Vaino Hambaravi</t>
  </si>
  <si>
    <t>61657</t>
  </si>
  <si>
    <t>Kliinik32 OÜ</t>
  </si>
  <si>
    <t>61660</t>
  </si>
  <si>
    <t>SA Lõhavere Ravi- ja Hooldekeskus</t>
  </si>
  <si>
    <t>61661</t>
  </si>
  <si>
    <t>Tartu Kesklinna Koduõendus OÜ</t>
  </si>
  <si>
    <t>61662</t>
  </si>
  <si>
    <t>Epp Sarapuu Hambaravi OÜ</t>
  </si>
  <si>
    <t>61665</t>
  </si>
  <si>
    <t>dr Eve Kohv Hambaravi</t>
  </si>
  <si>
    <t>61673</t>
  </si>
  <si>
    <t>OÜ Visualis</t>
  </si>
  <si>
    <t>61675</t>
  </si>
  <si>
    <t>Hambaravi Piret Rossner OÜ</t>
  </si>
  <si>
    <t>61682</t>
  </si>
  <si>
    <t>Osaühing Miia Siilsalu Hambaravi</t>
  </si>
  <si>
    <t>61683</t>
  </si>
  <si>
    <t>Piret Toming Hambaravi osaühing</t>
  </si>
  <si>
    <t>61685</t>
  </si>
  <si>
    <t>Marienthali Psühhiaatria ja</t>
  </si>
  <si>
    <t>61701</t>
  </si>
  <si>
    <t>Medicum Dental OÜ</t>
  </si>
  <si>
    <t>61712</t>
  </si>
  <si>
    <t>Õendusteenused OÜ</t>
  </si>
  <si>
    <t>61724</t>
  </si>
  <si>
    <t>OÜ Ambromed Grupp</t>
  </si>
  <si>
    <t>61726</t>
  </si>
  <si>
    <t>Haldja Hambaravi OÜ</t>
  </si>
  <si>
    <t>61727</t>
  </si>
  <si>
    <t>Vitadent OÜ</t>
  </si>
  <si>
    <t>61728</t>
  </si>
  <si>
    <t>Jana Hirvonen</t>
  </si>
  <si>
    <t>61735</t>
  </si>
  <si>
    <t>Mõisa Hambaravi OÜ</t>
  </si>
  <si>
    <t>61740</t>
  </si>
  <si>
    <t>Paju Hambaravi OÜ</t>
  </si>
  <si>
    <t>61746</t>
  </si>
  <si>
    <t>Dentales OÜ</t>
  </si>
  <si>
    <t>61748</t>
  </si>
  <si>
    <t>Finkre Osaühing</t>
  </si>
  <si>
    <t>61750</t>
  </si>
  <si>
    <t>OÜ Dentaarium</t>
  </si>
  <si>
    <t>61752</t>
  </si>
  <si>
    <t>Virudent OÜ</t>
  </si>
  <si>
    <t>61756</t>
  </si>
  <si>
    <t>DTK Hambaravi OÜ</t>
  </si>
  <si>
    <t>61759</t>
  </si>
  <si>
    <t>OÜ MarDent Kesklinna Hambakliinik</t>
  </si>
  <si>
    <t>61760</t>
  </si>
  <si>
    <t>Dr. Hettel Sepp OÜ</t>
  </si>
  <si>
    <t>61761</t>
  </si>
  <si>
    <t>Dermatoonkoloogia Kliinik OÜ</t>
  </si>
  <si>
    <t>61771</t>
  </si>
  <si>
    <t>AS Käru Hooldusravi</t>
  </si>
  <si>
    <t>61776</t>
  </si>
  <si>
    <t>OÜ AZELTOR</t>
  </si>
  <si>
    <t>61780</t>
  </si>
  <si>
    <t>Dr. Maarja Kass Hambaravi OÜ</t>
  </si>
  <si>
    <t>61785</t>
  </si>
  <si>
    <t>Almeda Hooldushaigla SA</t>
  </si>
  <si>
    <t>61786</t>
  </si>
  <si>
    <t>Ascoli SA</t>
  </si>
  <si>
    <t>61787</t>
  </si>
  <si>
    <t>Rada Koduõendus OÜ</t>
  </si>
  <si>
    <t>61788</t>
  </si>
  <si>
    <t>Alutaguse Hoolekeskus SA</t>
  </si>
  <si>
    <t>61789</t>
  </si>
  <si>
    <t>Estmedica Kliinik OÜ</t>
  </si>
  <si>
    <t>61790</t>
  </si>
  <si>
    <t>Reveron Baltic OÜ</t>
  </si>
  <si>
    <t>61791</t>
  </si>
  <si>
    <t>Carrara SA</t>
  </si>
  <si>
    <t>61792</t>
  </si>
  <si>
    <t>Alba Õendusteenused</t>
  </si>
  <si>
    <t>61793</t>
  </si>
  <si>
    <t>Eldred OÜ</t>
  </si>
  <si>
    <t>61794</t>
  </si>
  <si>
    <t>AARIKA OÜ</t>
  </si>
  <si>
    <t>61796</t>
  </si>
  <si>
    <t>Koosa Hambaravi OÜ</t>
  </si>
  <si>
    <t>61801</t>
  </si>
  <si>
    <t>Benita Kodu AS</t>
  </si>
  <si>
    <t>61803</t>
  </si>
  <si>
    <t>Densprax OÜ</t>
  </si>
  <si>
    <t>61807</t>
  </si>
  <si>
    <t>Hansa Hambakliinik OÜ</t>
  </si>
  <si>
    <t>61811</t>
  </si>
  <si>
    <t>Dr Noot Hambaravi OÜ</t>
  </si>
  <si>
    <t>61812</t>
  </si>
  <si>
    <t>LV Hambaravi ja ortodontia OÜ</t>
  </si>
  <si>
    <t>61814</t>
  </si>
  <si>
    <t>Sihtasutus Vändra Tervisekeskus</t>
  </si>
  <si>
    <t>61820</t>
  </si>
  <si>
    <t>Sihtasutus Pärnu-Jaagupi Hoolduskod</t>
  </si>
  <si>
    <t>61821</t>
  </si>
  <si>
    <t>Sihtasutus Hiiu Ravikeskus</t>
  </si>
  <si>
    <t>61830</t>
  </si>
  <si>
    <t>Tamme Hambaravi OÜ</t>
  </si>
  <si>
    <t>61831</t>
  </si>
  <si>
    <t>MedAid OÜ</t>
  </si>
  <si>
    <t>61845</t>
  </si>
  <si>
    <t>OÜ UKU HAMBARAVI</t>
  </si>
  <si>
    <t>61846</t>
  </si>
  <si>
    <t>Katrin Kruus Hambaravi OÜ</t>
  </si>
  <si>
    <t>61850</t>
  </si>
  <si>
    <t>Harry Sirelmets Hambaravi OÜ</t>
  </si>
  <si>
    <t>61855</t>
  </si>
  <si>
    <t>Õendusabiteenus OÜ</t>
  </si>
  <si>
    <t>61860</t>
  </si>
  <si>
    <t>Anne Laanemets Hambaravi OÜ</t>
  </si>
  <si>
    <t>61875</t>
  </si>
  <si>
    <t>Tulika Hambaravi OÜ</t>
  </si>
  <si>
    <t>61876</t>
  </si>
  <si>
    <t>Dr. Ene Paal Ortodontiakliinik OÜ</t>
  </si>
  <si>
    <t>61880</t>
  </si>
  <si>
    <t>OÜ Marieta</t>
  </si>
  <si>
    <t>61885</t>
  </si>
  <si>
    <t>Confi-Dent OÜ</t>
  </si>
  <si>
    <t>61895</t>
  </si>
  <si>
    <t>Osaühing Doktor Indrek Rätsep</t>
  </si>
  <si>
    <t>61896</t>
  </si>
  <si>
    <t>Osaühing MEDITA BALTICS</t>
  </si>
  <si>
    <t>61899</t>
  </si>
  <si>
    <t>Annmed OÜ</t>
  </si>
  <si>
    <t>61907</t>
  </si>
  <si>
    <t>Sihtasutus Albinea</t>
  </si>
  <si>
    <t>61908</t>
  </si>
  <si>
    <t>OÜ Ortokliinik</t>
  </si>
  <si>
    <t>61913</t>
  </si>
  <si>
    <t>Hea Lahendus OÜ</t>
  </si>
  <si>
    <t>61914</t>
  </si>
  <si>
    <t>PureMind OÜ</t>
  </si>
  <si>
    <t>61916</t>
  </si>
  <si>
    <t>OÜ Taurus Kliinik</t>
  </si>
  <si>
    <t>61917</t>
  </si>
  <si>
    <t>Jalonar OÜ</t>
  </si>
  <si>
    <t>61926</t>
  </si>
  <si>
    <t>Riia Palm Õendusabi</t>
  </si>
  <si>
    <t>61928</t>
  </si>
  <si>
    <t>Heli Schihalejev Hambaravi OÜ</t>
  </si>
  <si>
    <t>61930</t>
  </si>
  <si>
    <t>Õendusabi OÜ</t>
  </si>
  <si>
    <t>61931</t>
  </si>
  <si>
    <t>Union Kliinik OÜ</t>
  </si>
  <si>
    <t>61937</t>
  </si>
  <si>
    <t>Osaühing PHR</t>
  </si>
  <si>
    <t>61956</t>
  </si>
  <si>
    <t>Sihtasutus Läänemaa Haigla</t>
  </si>
  <si>
    <t>61957</t>
  </si>
  <si>
    <t>Sihtasutus Raplamaa Haigla</t>
  </si>
  <si>
    <t>61958</t>
  </si>
  <si>
    <t>Läänemere Hambakliinik OÜ</t>
  </si>
  <si>
    <t>61960</t>
  </si>
  <si>
    <t>Orident Hambaravi OÜ</t>
  </si>
  <si>
    <t>61961</t>
  </si>
  <si>
    <t>OÜ Hampel</t>
  </si>
  <si>
    <t>61962</t>
  </si>
  <si>
    <t>Lõuna-Eesti Kliinik OÜ</t>
  </si>
  <si>
    <t>61963</t>
  </si>
  <si>
    <t>City Hambakliinik OÜ</t>
  </si>
  <si>
    <t>61964</t>
  </si>
  <si>
    <t>Blaudent OÜ</t>
  </si>
  <si>
    <t>61965</t>
  </si>
  <si>
    <t>BonaDenta OÜ</t>
  </si>
  <si>
    <t>61971</t>
  </si>
  <si>
    <t>Telliskivi Hambakliinik OÜ</t>
  </si>
  <si>
    <t>61972</t>
  </si>
  <si>
    <t>Valge Maja Hambaravi OÜ</t>
  </si>
  <si>
    <t>61973</t>
  </si>
  <si>
    <t>DentalBeauty OÜ</t>
  </si>
  <si>
    <t>61983</t>
  </si>
  <si>
    <t>ALEKSANDR DOVBÕSH HAMBARAVI OÜ</t>
  </si>
  <si>
    <t>61985</t>
  </si>
  <si>
    <t>Imbi Tamm Hambaravi OÜ</t>
  </si>
  <si>
    <t>61987</t>
  </si>
  <si>
    <t>Vaida Hambakliinik OÜ</t>
  </si>
  <si>
    <t>61989</t>
  </si>
  <si>
    <t>MyDoc OÜ</t>
  </si>
  <si>
    <t>62000</t>
  </si>
  <si>
    <t>Periodent OÜ</t>
  </si>
  <si>
    <t>62001</t>
  </si>
  <si>
    <t>Dr.Tiiu Põldmaa Hambaravi OÜ</t>
  </si>
  <si>
    <t>62002</t>
  </si>
  <si>
    <t>Loksa Hambaravi OÜ</t>
  </si>
  <si>
    <t>80058</t>
  </si>
  <si>
    <t>SA Vähihaigete Toetusravi</t>
  </si>
  <si>
    <t>kood</t>
  </si>
  <si>
    <t>asutus</t>
  </si>
  <si>
    <t>Stats õendusabi</t>
  </si>
  <si>
    <t>Kehtib alates 01.03.2017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</si>
</sst>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k_r_-;\-* #,##0.00\ _k_r_-;_-* &quot;-&quot;??\ _k_r_-;_-@_-"/>
    <numFmt numFmtId="165" formatCode="dd/mm"/>
  </numFmts>
  <fonts count="45" x14ac:knownFonts="1">
    <font>
      <sz val="10"/>
      <name val="Arial"/>
      <charset val="186"/>
    </font>
    <font>
      <sz val="10"/>
      <name val="Arial"/>
      <family val="2"/>
      <charset val="186"/>
    </font>
    <font>
      <sz val="10"/>
      <name val="Arial"/>
      <family val="2"/>
    </font>
    <font>
      <sz val="8"/>
      <color indexed="81"/>
      <name val="Tahoma"/>
      <family val="2"/>
      <charset val="186"/>
    </font>
    <font>
      <sz val="12"/>
      <name val="Arial"/>
      <family val="2"/>
    </font>
    <font>
      <b/>
      <sz val="11"/>
      <color indexed="10"/>
      <name val="Arial"/>
      <family val="2"/>
    </font>
    <font>
      <b/>
      <sz val="10"/>
      <name val="Arial"/>
      <family val="2"/>
    </font>
    <font>
      <i/>
      <sz val="10"/>
      <name val="Arial"/>
      <family val="2"/>
    </font>
    <font>
      <b/>
      <sz val="12"/>
      <name val="Arial"/>
      <family val="2"/>
    </font>
    <font>
      <b/>
      <sz val="9"/>
      <name val="Arial"/>
      <family val="2"/>
    </font>
    <font>
      <sz val="9"/>
      <name val="Arial"/>
      <family val="2"/>
    </font>
    <font>
      <b/>
      <sz val="8"/>
      <color indexed="81"/>
      <name val="Tahoma"/>
      <family val="2"/>
    </font>
    <font>
      <b/>
      <sz val="8"/>
      <color indexed="10"/>
      <name val="Tahoma"/>
      <family val="2"/>
    </font>
    <font>
      <sz val="8"/>
      <color indexed="81"/>
      <name val="Tahoma"/>
      <family val="2"/>
    </font>
    <font>
      <b/>
      <sz val="10"/>
      <color indexed="10"/>
      <name val="Arial"/>
      <family val="2"/>
    </font>
    <font>
      <sz val="10"/>
      <name val="Arial"/>
      <family val="2"/>
      <charset val="186"/>
    </font>
    <font>
      <b/>
      <sz val="10"/>
      <name val="Arial"/>
      <family val="2"/>
      <charset val="186"/>
    </font>
    <font>
      <b/>
      <sz val="8"/>
      <color indexed="53"/>
      <name val="Tahoma"/>
      <family val="2"/>
    </font>
    <font>
      <sz val="8"/>
      <color indexed="53"/>
      <name val="Tahoma"/>
      <family val="2"/>
    </font>
    <font>
      <b/>
      <sz val="9"/>
      <name val="Arial"/>
      <family val="2"/>
      <charset val="186"/>
    </font>
    <font>
      <sz val="8"/>
      <name val="Arial"/>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0"/>
      <color rgb="FFFF0000"/>
      <name val="Arial"/>
      <family val="2"/>
    </font>
    <font>
      <sz val="10"/>
      <color rgb="FFFF0000"/>
      <name val="Arial"/>
      <family val="2"/>
    </font>
    <font>
      <sz val="11"/>
      <color rgb="FFFF0000"/>
      <name val="Calibri"/>
      <family val="2"/>
    </font>
  </fonts>
  <fills count="54">
    <fill>
      <patternFill patternType="none"/>
    </fill>
    <fill>
      <patternFill patternType="gray125"/>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9"/>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s>
  <cellStyleXfs count="94">
    <xf numFmtId="0" fontId="0" fillId="0" borderId="0"/>
    <xf numFmtId="164" fontId="1" fillId="0" borderId="0" applyFont="0" applyFill="0" applyBorder="0" applyAlignment="0" applyProtection="0"/>
    <xf numFmtId="0" fontId="15" fillId="0" borderId="0"/>
    <xf numFmtId="0" fontId="20" fillId="16" borderId="0"/>
    <xf numFmtId="0" fontId="27"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8" fillId="22" borderId="0" applyNumberFormat="0" applyBorder="0" applyAlignment="0" applyProtection="0"/>
    <xf numFmtId="0" fontId="28" fillId="30" borderId="0" applyNumberFormat="0" applyBorder="0" applyAlignment="0" applyProtection="0"/>
    <xf numFmtId="0" fontId="27" fillId="23" borderId="0" applyNumberFormat="0" applyBorder="0" applyAlignment="0" applyProtection="0"/>
    <xf numFmtId="0" fontId="27" fillId="2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7" fillId="20"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7" fillId="36" borderId="0" applyNumberFormat="0" applyBorder="0" applyAlignment="0" applyProtection="0"/>
    <xf numFmtId="0" fontId="29" fillId="34" borderId="0" applyNumberFormat="0" applyBorder="0" applyAlignment="0" applyProtection="0"/>
    <xf numFmtId="0" fontId="30" fillId="37" borderId="7" applyNumberFormat="0" applyAlignment="0" applyProtection="0"/>
    <xf numFmtId="0" fontId="31" fillId="29" borderId="1" applyNumberFormat="0" applyAlignment="0" applyProtection="0"/>
    <xf numFmtId="0" fontId="32" fillId="38"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28" fillId="27" borderId="0" applyNumberFormat="0" applyBorder="0" applyAlignment="0" applyProtection="0"/>
    <xf numFmtId="0" fontId="33" fillId="0" borderId="8" applyNumberFormat="0" applyFill="0" applyAlignment="0" applyProtection="0"/>
    <xf numFmtId="0" fontId="34" fillId="0" borderId="9" applyNumberFormat="0" applyFill="0" applyAlignment="0" applyProtection="0"/>
    <xf numFmtId="0" fontId="35" fillId="0" borderId="10" applyNumberFormat="0" applyFill="0" applyAlignment="0" applyProtection="0"/>
    <xf numFmtId="0" fontId="35" fillId="0" borderId="0" applyNumberFormat="0" applyFill="0" applyBorder="0" applyAlignment="0" applyProtection="0"/>
    <xf numFmtId="0" fontId="36" fillId="35" borderId="7" applyNumberFormat="0" applyAlignment="0" applyProtection="0"/>
    <xf numFmtId="0" fontId="37" fillId="0" borderId="11" applyNumberFormat="0" applyFill="0" applyAlignment="0" applyProtection="0"/>
    <xf numFmtId="0" fontId="37" fillId="35" borderId="0" applyNumberFormat="0" applyBorder="0" applyAlignment="0" applyProtection="0"/>
    <xf numFmtId="0" fontId="21" fillId="34" borderId="7" applyNumberFormat="0" applyFont="0" applyAlignment="0" applyProtection="0"/>
    <xf numFmtId="0" fontId="38" fillId="37" borderId="2" applyNumberFormat="0" applyAlignment="0" applyProtection="0"/>
    <xf numFmtId="4" fontId="21" fillId="12" borderId="7" applyNumberFormat="0" applyProtection="0">
      <alignment vertical="center"/>
    </xf>
    <xf numFmtId="4" fontId="41" fillId="41" borderId="7" applyNumberFormat="0" applyProtection="0">
      <alignment vertical="center"/>
    </xf>
    <xf numFmtId="4" fontId="21" fillId="41" borderId="7" applyNumberFormat="0" applyProtection="0">
      <alignment horizontal="left" vertical="center" indent="1"/>
    </xf>
    <xf numFmtId="0" fontId="24" fillId="12" borderId="12" applyNumberFormat="0" applyProtection="0">
      <alignment horizontal="left" vertical="top" indent="1"/>
    </xf>
    <xf numFmtId="4" fontId="21" fillId="6" borderId="7" applyNumberFormat="0" applyProtection="0">
      <alignment horizontal="left" vertical="center" indent="1"/>
    </xf>
    <xf numFmtId="4" fontId="21" fillId="2" borderId="7" applyNumberFormat="0" applyProtection="0">
      <alignment horizontal="right" vertical="center"/>
    </xf>
    <xf numFmtId="4" fontId="21" fillId="42" borderId="7" applyNumberFormat="0" applyProtection="0">
      <alignment horizontal="right" vertical="center"/>
    </xf>
    <xf numFmtId="4" fontId="21" fillId="8" borderId="13" applyNumberFormat="0" applyProtection="0">
      <alignment horizontal="right" vertical="center"/>
    </xf>
    <xf numFmtId="4" fontId="21" fillId="5" borderId="7" applyNumberFormat="0" applyProtection="0">
      <alignment horizontal="right" vertical="center"/>
    </xf>
    <xf numFmtId="4" fontId="21" fillId="7" borderId="7" applyNumberFormat="0" applyProtection="0">
      <alignment horizontal="right" vertical="center"/>
    </xf>
    <xf numFmtId="4" fontId="21" fillId="10" borderId="7" applyNumberFormat="0" applyProtection="0">
      <alignment horizontal="right" vertical="center"/>
    </xf>
    <xf numFmtId="4" fontId="21" fillId="9" borderId="7" applyNumberFormat="0" applyProtection="0">
      <alignment horizontal="right" vertical="center"/>
    </xf>
    <xf numFmtId="4" fontId="21" fillId="43" borderId="7" applyNumberFormat="0" applyProtection="0">
      <alignment horizontal="right" vertical="center"/>
    </xf>
    <xf numFmtId="4" fontId="21" fillId="4" borderId="7" applyNumberFormat="0" applyProtection="0">
      <alignment horizontal="right" vertical="center"/>
    </xf>
    <xf numFmtId="4" fontId="21" fillId="44" borderId="13" applyNumberFormat="0" applyProtection="0">
      <alignment horizontal="left" vertical="center" indent="1"/>
    </xf>
    <xf numFmtId="4" fontId="2" fillId="45" borderId="13" applyNumberFormat="0" applyProtection="0">
      <alignment horizontal="left" vertical="center" indent="1"/>
    </xf>
    <xf numFmtId="4" fontId="2" fillId="45" borderId="13" applyNumberFormat="0" applyProtection="0">
      <alignment horizontal="left" vertical="center" indent="1"/>
    </xf>
    <xf numFmtId="4" fontId="21" fillId="46" borderId="7" applyNumberFormat="0" applyProtection="0">
      <alignment horizontal="right" vertical="center"/>
    </xf>
    <xf numFmtId="4" fontId="21" fillId="47" borderId="13" applyNumberFormat="0" applyProtection="0">
      <alignment horizontal="left" vertical="center" indent="1"/>
    </xf>
    <xf numFmtId="4" fontId="21" fillId="46" borderId="13" applyNumberFormat="0" applyProtection="0">
      <alignment horizontal="left" vertical="center" indent="1"/>
    </xf>
    <xf numFmtId="0" fontId="21" fillId="11" borderId="7" applyNumberFormat="0" applyProtection="0">
      <alignment horizontal="left" vertical="center" indent="1"/>
    </xf>
    <xf numFmtId="0" fontId="21" fillId="45" borderId="12" applyNumberFormat="0" applyProtection="0">
      <alignment horizontal="left" vertical="top" indent="1"/>
    </xf>
    <xf numFmtId="0" fontId="21" fillId="48" borderId="7" applyNumberFormat="0" applyProtection="0">
      <alignment horizontal="left" vertical="center" indent="1"/>
    </xf>
    <xf numFmtId="0" fontId="21" fillId="46" borderId="12" applyNumberFormat="0" applyProtection="0">
      <alignment horizontal="left" vertical="top" indent="1"/>
    </xf>
    <xf numFmtId="0" fontId="21" fillId="3" borderId="7" applyNumberFormat="0" applyProtection="0">
      <alignment horizontal="left" vertical="center" indent="1"/>
    </xf>
    <xf numFmtId="0" fontId="21" fillId="3" borderId="12" applyNumberFormat="0" applyProtection="0">
      <alignment horizontal="left" vertical="top" indent="1"/>
    </xf>
    <xf numFmtId="0" fontId="21" fillId="47" borderId="7" applyNumberFormat="0" applyProtection="0">
      <alignment horizontal="left" vertical="center" indent="1"/>
    </xf>
    <xf numFmtId="0" fontId="21" fillId="47" borderId="12" applyNumberFormat="0" applyProtection="0">
      <alignment horizontal="left" vertical="top" indent="1"/>
    </xf>
    <xf numFmtId="0" fontId="21" fillId="49" borderId="14" applyNumberFormat="0">
      <protection locked="0"/>
    </xf>
    <xf numFmtId="0" fontId="22" fillId="45" borderId="15" applyBorder="0"/>
    <xf numFmtId="4" fontId="23" fillId="13" borderId="12" applyNumberFormat="0" applyProtection="0">
      <alignment vertical="center"/>
    </xf>
    <xf numFmtId="4" fontId="41" fillId="50" borderId="3" applyNumberFormat="0" applyProtection="0">
      <alignment vertical="center"/>
    </xf>
    <xf numFmtId="4" fontId="23" fillId="11" borderId="12" applyNumberFormat="0" applyProtection="0">
      <alignment horizontal="left" vertical="center" indent="1"/>
    </xf>
    <xf numFmtId="0" fontId="23" fillId="13" borderId="12" applyNumberFormat="0" applyProtection="0">
      <alignment horizontal="left" vertical="top" indent="1"/>
    </xf>
    <xf numFmtId="4" fontId="21" fillId="0" borderId="7" applyNumberFormat="0" applyProtection="0">
      <alignment horizontal="right" vertical="center"/>
    </xf>
    <xf numFmtId="4" fontId="41" fillId="51" borderId="7" applyNumberFormat="0" applyProtection="0">
      <alignment horizontal="right" vertical="center"/>
    </xf>
    <xf numFmtId="4" fontId="21" fillId="6" borderId="7" applyNumberFormat="0" applyProtection="0">
      <alignment horizontal="left" vertical="center" indent="1"/>
    </xf>
    <xf numFmtId="0" fontId="23" fillId="46" borderId="12" applyNumberFormat="0" applyProtection="0">
      <alignment horizontal="left" vertical="top" indent="1"/>
    </xf>
    <xf numFmtId="4" fontId="25" fillId="52" borderId="13" applyNumberFormat="0" applyProtection="0">
      <alignment horizontal="left" vertical="center" indent="1"/>
    </xf>
    <xf numFmtId="0" fontId="21" fillId="53" borderId="3"/>
    <xf numFmtId="4" fontId="26" fillId="49" borderId="7" applyNumberFormat="0" applyProtection="0">
      <alignment horizontal="right" vertical="center"/>
    </xf>
    <xf numFmtId="0" fontId="39" fillId="0" borderId="0" applyNumberFormat="0" applyFill="0" applyBorder="0" applyAlignment="0" applyProtection="0"/>
    <xf numFmtId="0" fontId="32" fillId="0" borderId="16" applyNumberFormat="0" applyFill="0" applyAlignment="0" applyProtection="0"/>
    <xf numFmtId="0" fontId="40" fillId="0" borderId="0" applyNumberFormat="0" applyFill="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0" borderId="0" applyNumberFormat="0" applyBorder="0" applyAlignment="0" applyProtection="0"/>
    <xf numFmtId="0" fontId="27" fillId="33" borderId="0" applyNumberFormat="0" applyBorder="0" applyAlignment="0" applyProtection="0"/>
  </cellStyleXfs>
  <cellXfs count="72">
    <xf numFmtId="0" fontId="0" fillId="0" borderId="0" xfId="0"/>
    <xf numFmtId="0" fontId="2" fillId="0" borderId="0" xfId="0" applyFont="1"/>
    <xf numFmtId="0" fontId="2" fillId="0" borderId="0" xfId="0" applyFont="1" applyFill="1"/>
    <xf numFmtId="0" fontId="0" fillId="0" borderId="0" xfId="0" quotePrefix="1"/>
    <xf numFmtId="0" fontId="5" fillId="0" borderId="0" xfId="0" applyFont="1" applyProtection="1">
      <protection locked="0"/>
    </xf>
    <xf numFmtId="1" fontId="0" fillId="0" borderId="0" xfId="0" applyNumberFormat="1"/>
    <xf numFmtId="0" fontId="0" fillId="0" borderId="0" xfId="0" applyNumberFormat="1"/>
    <xf numFmtId="0" fontId="2" fillId="0" borderId="0" xfId="0" applyFont="1" applyProtection="1">
      <protection locked="0"/>
    </xf>
    <xf numFmtId="0" fontId="7" fillId="0" borderId="0" xfId="0" applyFont="1" applyAlignment="1" applyProtection="1"/>
    <xf numFmtId="0" fontId="0" fillId="0" borderId="0" xfId="0" applyFill="1" applyProtection="1"/>
    <xf numFmtId="0" fontId="0" fillId="0" borderId="0" xfId="0" applyProtection="1"/>
    <xf numFmtId="0" fontId="4" fillId="0" borderId="0" xfId="0" applyFont="1" applyProtection="1"/>
    <xf numFmtId="0" fontId="7" fillId="0" borderId="0" xfId="0" applyFont="1" applyFill="1" applyProtection="1"/>
    <xf numFmtId="0" fontId="6" fillId="0" borderId="0" xfId="0" applyFont="1" applyFill="1" applyProtection="1"/>
    <xf numFmtId="0" fontId="2" fillId="0" borderId="0" xfId="0" applyFont="1" applyProtection="1"/>
    <xf numFmtId="0" fontId="7" fillId="0" borderId="0" xfId="0" applyFont="1" applyAlignment="1" applyProtection="1">
      <alignment wrapText="1"/>
    </xf>
    <xf numFmtId="0" fontId="6" fillId="0" borderId="0" xfId="0" applyFont="1" applyAlignment="1" applyProtection="1">
      <alignment wrapText="1"/>
    </xf>
    <xf numFmtId="0" fontId="2" fillId="14" borderId="0" xfId="0" applyFont="1" applyFill="1" applyProtection="1"/>
    <xf numFmtId="165" fontId="0" fillId="0" borderId="0" xfId="0" quotePrefix="1" applyNumberFormat="1"/>
    <xf numFmtId="0" fontId="8" fillId="15" borderId="0" xfId="0" applyFont="1" applyFill="1" applyAlignment="1" applyProtection="1">
      <alignment horizontal="center"/>
      <protection locked="0"/>
    </xf>
    <xf numFmtId="0" fontId="7" fillId="0" borderId="0" xfId="0" applyFont="1" applyAlignment="1" applyProtection="1">
      <alignment horizontal="center" wrapText="1"/>
    </xf>
    <xf numFmtId="14" fontId="2" fillId="0" borderId="0" xfId="0" applyNumberFormat="1" applyFont="1" applyProtection="1">
      <protection locked="0"/>
    </xf>
    <xf numFmtId="14" fontId="6" fillId="15" borderId="0" xfId="0" applyNumberFormat="1" applyFont="1" applyFill="1" applyAlignment="1" applyProtection="1">
      <alignment horizontal="center"/>
      <protection locked="0"/>
    </xf>
    <xf numFmtId="0" fontId="6" fillId="0" borderId="0" xfId="0" applyFont="1" applyProtection="1"/>
    <xf numFmtId="1" fontId="0" fillId="0" borderId="0" xfId="0" applyNumberFormat="1" applyProtection="1"/>
    <xf numFmtId="14" fontId="0" fillId="0" borderId="0" xfId="0" applyNumberFormat="1" applyProtection="1"/>
    <xf numFmtId="0" fontId="0" fillId="0" borderId="0" xfId="0" applyNumberFormat="1" applyProtection="1"/>
    <xf numFmtId="14" fontId="0" fillId="0" borderId="0" xfId="0" applyNumberFormat="1" applyFill="1" applyProtection="1"/>
    <xf numFmtId="0" fontId="9" fillId="0" borderId="0" xfId="0" applyFont="1" applyAlignment="1" applyProtection="1">
      <alignment wrapText="1"/>
    </xf>
    <xf numFmtId="0" fontId="9" fillId="0" borderId="0" xfId="0" applyNumberFormat="1" applyFont="1" applyAlignment="1" applyProtection="1">
      <alignment wrapText="1"/>
    </xf>
    <xf numFmtId="1" fontId="9" fillId="0" borderId="0" xfId="0" applyNumberFormat="1" applyFont="1" applyAlignment="1" applyProtection="1">
      <alignment wrapText="1"/>
    </xf>
    <xf numFmtId="0" fontId="9" fillId="0" borderId="0" xfId="0" applyFont="1" applyFill="1" applyAlignment="1" applyProtection="1">
      <alignment wrapText="1"/>
    </xf>
    <xf numFmtId="1" fontId="9" fillId="0" borderId="0" xfId="0" applyNumberFormat="1" applyFont="1" applyFill="1" applyAlignment="1" applyProtection="1">
      <alignment wrapText="1"/>
    </xf>
    <xf numFmtId="0" fontId="10" fillId="0" borderId="0" xfId="0" applyFont="1" applyAlignment="1" applyProtection="1">
      <alignment wrapText="1"/>
    </xf>
    <xf numFmtId="14" fontId="9" fillId="0" borderId="0" xfId="0" applyNumberFormat="1" applyFont="1" applyFill="1" applyAlignment="1" applyProtection="1">
      <alignment wrapText="1"/>
    </xf>
    <xf numFmtId="0" fontId="10" fillId="0" borderId="0" xfId="0" applyFont="1" applyFill="1" applyAlignment="1" applyProtection="1">
      <alignment wrapText="1"/>
    </xf>
    <xf numFmtId="0" fontId="9" fillId="15" borderId="0" xfId="0" applyFont="1" applyFill="1" applyAlignment="1" applyProtection="1">
      <alignment wrapText="1"/>
    </xf>
    <xf numFmtId="0" fontId="0" fillId="0" borderId="0" xfId="0" applyAlignment="1" applyProtection="1">
      <alignment shrinkToFit="1"/>
    </xf>
    <xf numFmtId="0" fontId="0" fillId="0" borderId="0" xfId="0" applyNumberFormat="1" applyAlignment="1" applyProtection="1">
      <alignment shrinkToFit="1"/>
    </xf>
    <xf numFmtId="1" fontId="0" fillId="0" borderId="0" xfId="0" applyNumberFormat="1" applyAlignment="1" applyProtection="1">
      <alignment shrinkToFit="1"/>
    </xf>
    <xf numFmtId="0" fontId="15" fillId="0" borderId="0" xfId="0" applyFont="1"/>
    <xf numFmtId="0" fontId="0" fillId="0" borderId="0" xfId="0" applyFont="1" applyProtection="1"/>
    <xf numFmtId="0" fontId="6" fillId="0" borderId="0" xfId="0" applyFont="1" applyAlignment="1" applyProtection="1">
      <alignment horizontal="center" wrapText="1"/>
    </xf>
    <xf numFmtId="0" fontId="2" fillId="0" borderId="0" xfId="0" applyFont="1" applyAlignment="1" applyProtection="1">
      <alignment horizontal="center"/>
      <protection locked="0"/>
    </xf>
    <xf numFmtId="0" fontId="0" fillId="0" borderId="0" xfId="0" applyAlignment="1">
      <alignment horizontal="center"/>
    </xf>
    <xf numFmtId="0" fontId="4" fillId="0" borderId="0" xfId="0" applyFont="1" applyAlignment="1" applyProtection="1"/>
    <xf numFmtId="0" fontId="0" fillId="0" borderId="0" xfId="0" applyAlignment="1" applyProtection="1"/>
    <xf numFmtId="0" fontId="2" fillId="0" borderId="0" xfId="0" applyFont="1" applyAlignment="1" applyProtection="1">
      <protection locked="0"/>
    </xf>
    <xf numFmtId="0" fontId="0" fillId="0" borderId="0" xfId="0" applyAlignment="1"/>
    <xf numFmtId="0" fontId="19" fillId="0" borderId="0" xfId="0" applyFont="1" applyAlignment="1" applyProtection="1">
      <alignment wrapText="1"/>
    </xf>
    <xf numFmtId="0" fontId="2" fillId="0" borderId="0" xfId="0" applyFont="1" applyFill="1" applyAlignment="1">
      <alignment wrapText="1"/>
    </xf>
    <xf numFmtId="0" fontId="16" fillId="0" borderId="0" xfId="0" applyFont="1" applyFill="1"/>
    <xf numFmtId="0" fontId="1" fillId="0" borderId="0" xfId="0" applyFont="1"/>
    <xf numFmtId="0" fontId="2" fillId="15" borderId="3" xfId="0" applyFont="1" applyFill="1" applyBorder="1" applyAlignment="1">
      <alignment wrapText="1"/>
    </xf>
    <xf numFmtId="0" fontId="2" fillId="15" borderId="3" xfId="0" applyFont="1" applyFill="1" applyBorder="1"/>
    <xf numFmtId="0" fontId="2" fillId="0" borderId="3" xfId="0" applyFont="1" applyBorder="1"/>
    <xf numFmtId="0" fontId="2" fillId="0" borderId="3" xfId="0" applyFont="1" applyFill="1" applyBorder="1"/>
    <xf numFmtId="0" fontId="2" fillId="0" borderId="3" xfId="2" applyFont="1" applyFill="1" applyBorder="1"/>
    <xf numFmtId="0" fontId="1" fillId="0" borderId="3" xfId="0" applyFont="1" applyBorder="1"/>
    <xf numFmtId="164" fontId="2" fillId="0" borderId="3" xfId="1" applyFont="1" applyFill="1" applyBorder="1" applyAlignment="1">
      <alignment vertical="center"/>
    </xf>
    <xf numFmtId="0" fontId="14" fillId="0" borderId="0" xfId="0" applyFont="1" applyAlignment="1" applyProtection="1">
      <alignment horizontal="right"/>
    </xf>
    <xf numFmtId="0" fontId="8" fillId="0" borderId="0" xfId="0" applyFont="1" applyFill="1" applyAlignment="1" applyProtection="1">
      <alignment horizontal="center"/>
    </xf>
    <xf numFmtId="0" fontId="1" fillId="0" borderId="0" xfId="0" applyFont="1" applyBorder="1"/>
    <xf numFmtId="0" fontId="2" fillId="0" borderId="0" xfId="2" applyFont="1" applyFill="1" applyBorder="1"/>
    <xf numFmtId="0" fontId="44" fillId="0" borderId="0" xfId="0" applyFont="1"/>
    <xf numFmtId="0" fontId="42" fillId="0" borderId="0" xfId="0" applyFont="1" applyAlignment="1" applyProtection="1">
      <alignment wrapText="1"/>
    </xf>
    <xf numFmtId="0" fontId="43" fillId="0" borderId="0" xfId="0" applyFont="1" applyProtection="1"/>
    <xf numFmtId="0" fontId="43" fillId="0" borderId="0" xfId="0" applyFont="1"/>
    <xf numFmtId="0" fontId="21" fillId="6" borderId="7" xfId="80" quotePrefix="1" applyNumberFormat="1" applyFont="1">
      <alignment horizontal="left" vertical="center" indent="1"/>
    </xf>
    <xf numFmtId="0" fontId="8" fillId="15" borderId="4" xfId="0" applyFont="1" applyFill="1" applyBorder="1" applyAlignment="1" applyProtection="1">
      <alignment horizontal="center"/>
      <protection locked="0"/>
    </xf>
    <xf numFmtId="0" fontId="8" fillId="15" borderId="5" xfId="0" applyFont="1" applyFill="1" applyBorder="1" applyAlignment="1" applyProtection="1">
      <alignment horizontal="center"/>
      <protection locked="0"/>
    </xf>
    <xf numFmtId="0" fontId="8" fillId="15" borderId="6" xfId="0" applyFont="1" applyFill="1" applyBorder="1" applyAlignment="1" applyProtection="1">
      <alignment horizontal="center"/>
      <protection locked="0"/>
    </xf>
  </cellXfs>
  <cellStyles count="94">
    <cellStyle name="Accent1 - 20%" xfId="5"/>
    <cellStyle name="Accent1 - 40%" xfId="6"/>
    <cellStyle name="Accent1 - 60%" xfId="7"/>
    <cellStyle name="Accent1 2" xfId="4"/>
    <cellStyle name="Accent1 3" xfId="88"/>
    <cellStyle name="Accent2 - 20%" xfId="9"/>
    <cellStyle name="Accent2 - 40%" xfId="10"/>
    <cellStyle name="Accent2 - 60%" xfId="11"/>
    <cellStyle name="Accent2 2" xfId="8"/>
    <cellStyle name="Accent2 3" xfId="89"/>
    <cellStyle name="Accent3 - 20%" xfId="13"/>
    <cellStyle name="Accent3 - 40%" xfId="14"/>
    <cellStyle name="Accent3 - 60%" xfId="15"/>
    <cellStyle name="Accent3 2" xfId="12"/>
    <cellStyle name="Accent3 3" xfId="90"/>
    <cellStyle name="Accent4 - 20%" xfId="17"/>
    <cellStyle name="Accent4 - 40%" xfId="18"/>
    <cellStyle name="Accent4 - 60%" xfId="19"/>
    <cellStyle name="Accent4 2" xfId="16"/>
    <cellStyle name="Accent4 3" xfId="91"/>
    <cellStyle name="Accent5 - 20%" xfId="21"/>
    <cellStyle name="Accent5 - 40%" xfId="22"/>
    <cellStyle name="Accent5 - 60%" xfId="23"/>
    <cellStyle name="Accent5 2" xfId="20"/>
    <cellStyle name="Accent5 3" xfId="92"/>
    <cellStyle name="Accent6 - 20%" xfId="25"/>
    <cellStyle name="Accent6 - 40%" xfId="26"/>
    <cellStyle name="Accent6 - 60%" xfId="27"/>
    <cellStyle name="Accent6 2" xfId="24"/>
    <cellStyle name="Accent6 3" xfId="93"/>
    <cellStyle name="Bad 2" xfId="28"/>
    <cellStyle name="Calculation 2" xfId="29"/>
    <cellStyle name="Check Cell 2" xfId="30"/>
    <cellStyle name="Comma" xfId="1" builtinId="3"/>
    <cellStyle name="Emphasis 1" xfId="31"/>
    <cellStyle name="Emphasis 2" xfId="32"/>
    <cellStyle name="Emphasis 3" xfId="33"/>
    <cellStyle name="Good 2" xfId="34"/>
    <cellStyle name="Heading 1 2" xfId="35"/>
    <cellStyle name="Heading 2 2" xfId="36"/>
    <cellStyle name="Heading 3 2" xfId="37"/>
    <cellStyle name="Heading 4 2" xfId="38"/>
    <cellStyle name="Input 2" xfId="39"/>
    <cellStyle name="Linked Cell 2" xfId="40"/>
    <cellStyle name="Neutral 2" xfId="41"/>
    <cellStyle name="Normal" xfId="0" builtinId="0"/>
    <cellStyle name="Normal 2" xfId="2"/>
    <cellStyle name="Normal 3" xfId="3"/>
    <cellStyle name="Note 2" xfId="42"/>
    <cellStyle name="Output 2" xfId="43"/>
    <cellStyle name="SAPBEXaggData" xfId="44"/>
    <cellStyle name="SAPBEXaggDataEmph" xfId="45"/>
    <cellStyle name="SAPBEXaggItem" xfId="46"/>
    <cellStyle name="SAPBEXaggItemX" xfId="47"/>
    <cellStyle name="SAPBEXchaText" xfId="48"/>
    <cellStyle name="SAPBEXexcBad7" xfId="49"/>
    <cellStyle name="SAPBEXexcBad8" xfId="50"/>
    <cellStyle name="SAPBEXexcBad9" xfId="51"/>
    <cellStyle name="SAPBEXexcCritical4" xfId="52"/>
    <cellStyle name="SAPBEXexcCritical5" xfId="53"/>
    <cellStyle name="SAPBEXexcCritical6" xfId="54"/>
    <cellStyle name="SAPBEXexcGood1" xfId="55"/>
    <cellStyle name="SAPBEXexcGood2" xfId="56"/>
    <cellStyle name="SAPBEXexcGood3" xfId="57"/>
    <cellStyle name="SAPBEXfilterDrill" xfId="58"/>
    <cellStyle name="SAPBEXfilterItem" xfId="59"/>
    <cellStyle name="SAPBEXfilterText" xfId="60"/>
    <cellStyle name="SAPBEXformats" xfId="61"/>
    <cellStyle name="SAPBEXheaderItem" xfId="62"/>
    <cellStyle name="SAPBEXheaderText" xfId="63"/>
    <cellStyle name="SAPBEXHLevel0" xfId="64"/>
    <cellStyle name="SAPBEXHLevel0X" xfId="65"/>
    <cellStyle name="SAPBEXHLevel1" xfId="66"/>
    <cellStyle name="SAPBEXHLevel1X" xfId="67"/>
    <cellStyle name="SAPBEXHLevel2" xfId="68"/>
    <cellStyle name="SAPBEXHLevel2X" xfId="69"/>
    <cellStyle name="SAPBEXHLevel3" xfId="70"/>
    <cellStyle name="SAPBEXHLevel3X" xfId="71"/>
    <cellStyle name="SAPBEXinputData" xfId="72"/>
    <cellStyle name="SAPBEXItemHeader" xfId="73"/>
    <cellStyle name="SAPBEXresData" xfId="74"/>
    <cellStyle name="SAPBEXresDataEmph" xfId="75"/>
    <cellStyle name="SAPBEXresItem" xfId="76"/>
    <cellStyle name="SAPBEXresItemX" xfId="77"/>
    <cellStyle name="SAPBEXstdData" xfId="78"/>
    <cellStyle name="SAPBEXstdDataEmph" xfId="79"/>
    <cellStyle name="SAPBEXstdItem" xfId="80"/>
    <cellStyle name="SAPBEXstdItemX" xfId="81"/>
    <cellStyle name="SAPBEXtitle" xfId="82"/>
    <cellStyle name="SAPBEXunassignedItem" xfId="83"/>
    <cellStyle name="SAPBEXundefined" xfId="84"/>
    <cellStyle name="Sheet Title" xfId="85"/>
    <cellStyle name="Total 2" xfId="86"/>
    <cellStyle name="Warning Text 2" xfId="87"/>
  </cellStyles>
  <dxfs count="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rgb="FFFF0000"/>
        </patternFill>
      </fill>
    </dxf>
    <dxf>
      <fill>
        <patternFill>
          <bgColor indexed="13"/>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gif"/><Relationship Id="rId4" Type="http://schemas.openxmlformats.org/officeDocument/2006/relationships/image" Target="../media/image4.gi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oneCellAnchor>
    <xdr:from>
      <xdr:col>11</xdr:col>
      <xdr:colOff>19050</xdr:colOff>
      <xdr:row>6</xdr:row>
      <xdr:rowOff>0</xdr:rowOff>
    </xdr:from>
    <xdr:ext cx="47625" cy="47625"/>
    <xdr:pic macro="[1]!DesignIconClicked">
      <xdr:nvPicPr>
        <xdr:cNvPr id="2" name="BExMO7VFCN4EL59982UR4AJ25JNJ" descr="XX6TINEJADZGKR0CTM7ZRT0RA" hidden="1"/>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3" name="BExU3EX5JJCXCII4YKUJBFBGIJR2" descr="OF5ZI9PI5WH36VPANJ2DYLNMI" hidden="1"/>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4" name="BEx1KD7H6UB1VYCJ7O61P562EIUY" descr="IQGV9140X0K0UPBL8OGU3I44J" hidden="1"/>
        <xdr:cNvPicPr>
          <a:picLocks noChangeAspect="1" noChangeArrowheads="1"/>
        </xdr:cNvPicPr>
      </xdr:nvPicPr>
      <xdr:blipFill>
        <a:blip xmlns:r="http://schemas.openxmlformats.org/officeDocument/2006/relationships" r:embed="rId1"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5" name="BEx5BJQWS6YWHH4ZMSUAMD641V6Y" descr="ZTMFMXCIQSECDX38ALEFHUB00" hidden="1"/>
        <xdr:cNvPicPr>
          <a:picLocks noChangeAspect="1" noChangeArrowheads="1"/>
        </xdr:cNvPicPr>
      </xdr:nvPicPr>
      <xdr:blipFill>
        <a:blip xmlns:r="http://schemas.openxmlformats.org/officeDocument/2006/relationships" r:embed="rId2"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19050</xdr:colOff>
      <xdr:row>6</xdr:row>
      <xdr:rowOff>0</xdr:rowOff>
    </xdr:from>
    <xdr:ext cx="47625" cy="47625"/>
    <xdr:pic macro="[1]!DesignIconClicked">
      <xdr:nvPicPr>
        <xdr:cNvPr id="6" name="BEx1I152WN2D3A85O2XN0DGXCWHN" descr="KHBZFMANRA4UMJR1AB4M5NJNT" hidden="1"/>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7" name="BExW9676P0SKCVKK25QCGHPA3PAD" descr="9A4PWZ20RMSRF0PNECCDM75CA" hidden="1"/>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8" name="BExS5CPQ8P8JOQPK7ANNKHLSGOKU" hidden="1"/>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9" name="BExMM0AVUAIRNJLXB1FW8R0YB4ZZ" hidden="1"/>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19050</xdr:colOff>
      <xdr:row>6</xdr:row>
      <xdr:rowOff>0</xdr:rowOff>
    </xdr:from>
    <xdr:ext cx="47625" cy="47625"/>
    <xdr:pic macro="[1]!DesignIconClicked">
      <xdr:nvPicPr>
        <xdr:cNvPr id="10" name="BExXZ7Y09CBS0XA7IPB3IRJ8RJM4" hidden="1"/>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19050</xdr:colOff>
      <xdr:row>6</xdr:row>
      <xdr:rowOff>0</xdr:rowOff>
    </xdr:from>
    <xdr:ext cx="47625" cy="47625"/>
    <xdr:pic macro="[1]!DesignIconClicked">
      <xdr:nvPicPr>
        <xdr:cNvPr id="11" name="BExQ7SXS9VUG7P6CACU2J7R2SGIZ" hidden="1"/>
        <xdr:cNvPicPr>
          <a:picLocks noChangeAspect="1" noChangeArrowheads="1"/>
        </xdr:cNvPicPr>
      </xdr:nvPicPr>
      <xdr:blipFill>
        <a:blip xmlns:r="http://schemas.openxmlformats.org/officeDocument/2006/relationships" r:embed="rId2" cstate="print"/>
        <a:srcRect/>
        <a:stretch>
          <a:fillRect/>
        </a:stretch>
      </xdr:blipFill>
      <xdr:spPr bwMode="auto">
        <a:xfrm>
          <a:off x="190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12" name="BEx5AQZ4ETQ9LMY5EBWVH20Z7VXQ" hidden="1"/>
        <xdr:cNvPicPr>
          <a:picLocks noChangeAspect="1" noChangeArrowheads="1"/>
        </xdr:cNvPicPr>
      </xdr:nvPicPr>
      <xdr:blipFill>
        <a:blip xmlns:r="http://schemas.openxmlformats.org/officeDocument/2006/relationships" r:embed="rId1"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10</xdr:col>
      <xdr:colOff>19050</xdr:colOff>
      <xdr:row>6</xdr:row>
      <xdr:rowOff>0</xdr:rowOff>
    </xdr:from>
    <xdr:ext cx="47625" cy="47625"/>
    <xdr:pic macro="[1]!DesignIconClicked">
      <xdr:nvPicPr>
        <xdr:cNvPr id="13" name="BExUBK0YZ5VYFY8TTITJGJU9S06A" hidden="1"/>
        <xdr:cNvPicPr>
          <a:picLocks noChangeAspect="1" noChangeArrowheads="1"/>
        </xdr:cNvPicPr>
      </xdr:nvPicPr>
      <xdr:blipFill>
        <a:blip xmlns:r="http://schemas.openxmlformats.org/officeDocument/2006/relationships" r:embed="rId2" cstate="print"/>
        <a:srcRect/>
        <a:stretch>
          <a:fillRect/>
        </a:stretch>
      </xdr:blipFill>
      <xdr:spPr bwMode="auto">
        <a:xfrm>
          <a:off x="552450" y="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11</xdr:col>
      <xdr:colOff>9525</xdr:colOff>
      <xdr:row>6</xdr:row>
      <xdr:rowOff>0</xdr:rowOff>
    </xdr:from>
    <xdr:ext cx="123825" cy="123825"/>
    <xdr:pic macro="[1]!DesignIconClicked">
      <xdr:nvPicPr>
        <xdr:cNvPr id="14" name="BEx3RTMHAR35NUAAK49TV6NU7EPA" descr="QFXLG4ZCXTRQSJYFCKJ58G9N8" hidden="1"/>
        <xdr:cNvPicPr>
          <a:picLocks noChangeAspect="1" noChangeArrowheads="1"/>
        </xdr:cNvPicPr>
      </xdr:nvPicPr>
      <xdr:blipFill>
        <a:blip xmlns:r="http://schemas.openxmlformats.org/officeDocument/2006/relationships" r:embed="rId3" cstate="print"/>
        <a:srcRect/>
        <a:stretch>
          <a:fillRect/>
        </a:stretch>
      </xdr:blipFill>
      <xdr:spPr bwMode="auto">
        <a:xfrm>
          <a:off x="95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9525</xdr:colOff>
      <xdr:row>6</xdr:row>
      <xdr:rowOff>0</xdr:rowOff>
    </xdr:from>
    <xdr:ext cx="123825" cy="123825"/>
    <xdr:pic macro="[1]!DesignIconClicked">
      <xdr:nvPicPr>
        <xdr:cNvPr id="15" name="BExSDIVCE09QKG3CT52PHCS6ZJ09" descr="9F076L7EQCF2COMMGCQG6BQGU" hidden="1"/>
        <xdr:cNvPicPr>
          <a:picLocks noChangeAspect="1" noChangeArrowheads="1"/>
        </xdr:cNvPicPr>
      </xdr:nvPicPr>
      <xdr:blipFill>
        <a:blip xmlns:r="http://schemas.openxmlformats.org/officeDocument/2006/relationships" r:embed="rId3" cstate="print"/>
        <a:srcRect/>
        <a:stretch>
          <a:fillRect/>
        </a:stretch>
      </xdr:blipFill>
      <xdr:spPr bwMode="auto">
        <a:xfrm>
          <a:off x="95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11</xdr:col>
      <xdr:colOff>25400</xdr:colOff>
      <xdr:row>6</xdr:row>
      <xdr:rowOff>0</xdr:rowOff>
    </xdr:from>
    <xdr:to>
      <xdr:col>11</xdr:col>
      <xdr:colOff>76200</xdr:colOff>
      <xdr:row>6</xdr:row>
      <xdr:rowOff>50800</xdr:rowOff>
    </xdr:to>
    <xdr:pic macro="[1]!DesignIconClicked">
      <xdr:nvPicPr>
        <xdr:cNvPr id="16" name="BEx3E2IS96B9CCIW8IVRTI4USD93" descr="SortAscending.gif"/>
        <xdr:cNvPicPr>
          <a:picLocks/>
        </xdr:cNvPicPr>
      </xdr:nvPicPr>
      <xdr:blipFill>
        <a:blip xmlns:r="http://schemas.openxmlformats.org/officeDocument/2006/relationships" r:embed="rId4" cstate="print"/>
        <a:stretch>
          <a:fillRect/>
        </a:stretch>
      </xdr:blipFill>
      <xdr:spPr>
        <a:xfrm>
          <a:off x="25400" y="0"/>
          <a:ext cx="50800" cy="50800"/>
        </a:xfrm>
        <a:prstGeom prst="rect">
          <a:avLst/>
        </a:prstGeom>
      </xdr:spPr>
    </xdr:pic>
    <xdr:clientData fPrintsWithSheet="0"/>
  </xdr:twoCellAnchor>
  <xdr:twoCellAnchor editAs="oneCell">
    <xdr:from>
      <xdr:col>11</xdr:col>
      <xdr:colOff>25400</xdr:colOff>
      <xdr:row>6</xdr:row>
      <xdr:rowOff>0</xdr:rowOff>
    </xdr:from>
    <xdr:to>
      <xdr:col>11</xdr:col>
      <xdr:colOff>76200</xdr:colOff>
      <xdr:row>6</xdr:row>
      <xdr:rowOff>50800</xdr:rowOff>
    </xdr:to>
    <xdr:pic macro="[1]!DesignIconClicked">
      <xdr:nvPicPr>
        <xdr:cNvPr id="17" name="BEx7A9XJHECN4ZWRDNLSYJVKGOIM" descr="SortDescendingT.gif"/>
        <xdr:cNvPicPr>
          <a:picLocks/>
        </xdr:cNvPicPr>
      </xdr:nvPicPr>
      <xdr:blipFill>
        <a:blip xmlns:r="http://schemas.openxmlformats.org/officeDocument/2006/relationships" r:embed="rId5" cstate="print"/>
        <a:stretch>
          <a:fillRect/>
        </a:stretch>
      </xdr:blipFill>
      <xdr:spPr>
        <a:xfrm>
          <a:off x="25400" y="0"/>
          <a:ext cx="50800" cy="50800"/>
        </a:xfrm>
        <a:prstGeom prst="rect">
          <a:avLst/>
        </a:prstGeom>
      </xdr:spPr>
    </xdr:pic>
    <xdr:clientData/>
  </xdr:twoCellAnchor>
  <xdr:twoCellAnchor editAs="oneCell">
    <xdr:from>
      <xdr:col>10</xdr:col>
      <xdr:colOff>25400</xdr:colOff>
      <xdr:row>6</xdr:row>
      <xdr:rowOff>0</xdr:rowOff>
    </xdr:from>
    <xdr:to>
      <xdr:col>10</xdr:col>
      <xdr:colOff>76200</xdr:colOff>
      <xdr:row>6</xdr:row>
      <xdr:rowOff>50800</xdr:rowOff>
    </xdr:to>
    <xdr:pic macro="[1]!DesignIconClicked">
      <xdr:nvPicPr>
        <xdr:cNvPr id="18" name="BExMPKQ0QZRZ5TC9FXS0NFLYG4EE" descr="SortAscending.gif"/>
        <xdr:cNvPicPr>
          <a:picLocks/>
        </xdr:cNvPicPr>
      </xdr:nvPicPr>
      <xdr:blipFill>
        <a:blip xmlns:r="http://schemas.openxmlformats.org/officeDocument/2006/relationships" r:embed="rId4" cstate="print"/>
        <a:stretch>
          <a:fillRect/>
        </a:stretch>
      </xdr:blipFill>
      <xdr:spPr>
        <a:xfrm>
          <a:off x="558800" y="0"/>
          <a:ext cx="50800" cy="50800"/>
        </a:xfrm>
        <a:prstGeom prst="rect">
          <a:avLst/>
        </a:prstGeom>
      </xdr:spPr>
    </xdr:pic>
    <xdr:clientData fPrintsWithSheet="0"/>
  </xdr:twoCellAnchor>
  <xdr:twoCellAnchor editAs="oneCell">
    <xdr:from>
      <xdr:col>10</xdr:col>
      <xdr:colOff>25400</xdr:colOff>
      <xdr:row>6</xdr:row>
      <xdr:rowOff>0</xdr:rowOff>
    </xdr:from>
    <xdr:to>
      <xdr:col>10</xdr:col>
      <xdr:colOff>76200</xdr:colOff>
      <xdr:row>6</xdr:row>
      <xdr:rowOff>50800</xdr:rowOff>
    </xdr:to>
    <xdr:pic macro="[1]!DesignIconClicked">
      <xdr:nvPicPr>
        <xdr:cNvPr id="19" name="BEx1LREMYIECOF4MTSE4LRGI0OXK" descr="SortDescendingT.gif"/>
        <xdr:cNvPicPr>
          <a:picLocks/>
        </xdr:cNvPicPr>
      </xdr:nvPicPr>
      <xdr:blipFill>
        <a:blip xmlns:r="http://schemas.openxmlformats.org/officeDocument/2006/relationships" r:embed="rId5" cstate="print"/>
        <a:stretch>
          <a:fillRect/>
        </a:stretch>
      </xdr:blipFill>
      <xdr:spPr>
        <a:xfrm>
          <a:off x="558800" y="0"/>
          <a:ext cx="50800" cy="50800"/>
        </a:xfrm>
        <a:prstGeom prst="rect">
          <a:avLst/>
        </a:prstGeom>
      </xdr:spPr>
    </xdr:pic>
    <xdr:clientData/>
  </xdr:twoCellAnchor>
  <xdr:oneCellAnchor>
    <xdr:from>
      <xdr:col>11</xdr:col>
      <xdr:colOff>28575</xdr:colOff>
      <xdr:row>6</xdr:row>
      <xdr:rowOff>0</xdr:rowOff>
    </xdr:from>
    <xdr:ext cx="123825" cy="123825"/>
    <xdr:pic macro="[1]!DesignIconClicked">
      <xdr:nvPicPr>
        <xdr:cNvPr id="20" name="BExW253QPOZK9KW8BJC3LBXGCG2N" descr="Y5HX37BEUWSN1NEFJKZJXI3SX" hidden="1"/>
        <xdr:cNvPicPr>
          <a:picLocks noChangeAspect="1" noChangeArrowheads="1"/>
        </xdr:cNvPicPr>
      </xdr:nvPicPr>
      <xdr:blipFill>
        <a:blip xmlns:r="http://schemas.openxmlformats.org/officeDocument/2006/relationships" r:embed="rId3" cstate="print"/>
        <a:srcRect/>
        <a:stretch>
          <a:fillRect/>
        </a:stretch>
      </xdr:blipFill>
      <xdr:spPr bwMode="auto">
        <a:xfrm>
          <a:off x="2857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1" name="BEx973S463FCQVJ7QDFBUIU0WJ3F" descr="ZQTVYL8DCSADVT0QMRXFLU0TR" hidden="1"/>
        <xdr:cNvPicPr>
          <a:picLocks noChangeAspect="1" noChangeArrowheads="1"/>
        </xdr:cNvPicPr>
      </xdr:nvPicPr>
      <xdr:blipFill>
        <a:blip xmlns:r="http://schemas.openxmlformats.org/officeDocument/2006/relationships" r:embed="rId3"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2" name="BEx5FXJGJOT93D0J2IRJ3985IUMI"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85725</xdr:colOff>
      <xdr:row>6</xdr:row>
      <xdr:rowOff>0</xdr:rowOff>
    </xdr:from>
    <xdr:ext cx="123825" cy="123825"/>
    <xdr:pic macro="[1]!DesignIconClicked">
      <xdr:nvPicPr>
        <xdr:cNvPr id="23" name="BExS8T38WLC2R738ZC7BDJQAKJAJ" descr="MRI962L5PB0E0YWXCIBN82VJH" hidden="1"/>
        <xdr:cNvPicPr>
          <a:picLocks noChangeAspect="1" noChangeArrowheads="1"/>
        </xdr:cNvPicPr>
      </xdr:nvPicPr>
      <xdr:blipFill>
        <a:blip xmlns:r="http://schemas.openxmlformats.org/officeDocument/2006/relationships" r:embed="rId6" cstate="print"/>
        <a:srcRect/>
        <a:stretch>
          <a:fillRect/>
        </a:stretch>
      </xdr:blipFill>
      <xdr:spPr bwMode="auto">
        <a:xfrm>
          <a:off x="857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4" name="BEx5F64BJ6DCM4EJH81D5ZFNPZ0V" descr="7DJ9FILZD2YPS6X1JBP9E76TU"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5" name="BExQEXXHA3EEXR44LT6RKCDWM6ZT"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345</xdr:row>
      <xdr:rowOff>0</xdr:rowOff>
    </xdr:from>
    <xdr:ext cx="123825" cy="123825"/>
    <xdr:pic macro="[1]!DesignIconClicked">
      <xdr:nvPicPr>
        <xdr:cNvPr id="26" name="BExZMRC09W87CY4B73NPZMNH21AH" descr="78CUMI0OVLYJRSDRQ3V2YX812"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7" name="BExU65O9OE4B4MQ2A3OYH13M8BZJ" descr="3INNIMMPDBB0JF37L81M6ID21"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8" name="BExOPRCR0UW7TKXSV5WDTL348FGL" descr="S9JM17GP1802LHN4GT14BJYIC"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29" name="BEx5OESAY2W8SEGI3TSB65EHJ04B" descr="9CN2Y88X8WYV1HWZG1QILY9BK"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0" name="BExGMWEQ2BYRY9BAO5T1X850MJN1" descr="AZ9ST0XDIOP50HSUFO5V31BR0"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85725</xdr:colOff>
      <xdr:row>345</xdr:row>
      <xdr:rowOff>0</xdr:rowOff>
    </xdr:from>
    <xdr:ext cx="123825" cy="123825"/>
    <xdr:pic macro="[1]!DesignIconClicked">
      <xdr:nvPicPr>
        <xdr:cNvPr id="31" name="BExRZO0PLWWMCLGRH7EH6UXYWGAJ" descr="9D4GQ34QB727H10MA3SSAR2R9" hidden="1"/>
        <xdr:cNvPicPr>
          <a:picLocks noChangeAspect="1" noChangeArrowheads="1"/>
        </xdr:cNvPicPr>
      </xdr:nvPicPr>
      <xdr:blipFill>
        <a:blip xmlns:r="http://schemas.openxmlformats.org/officeDocument/2006/relationships" r:embed="rId6" cstate="print"/>
        <a:srcRect/>
        <a:stretch>
          <a:fillRect/>
        </a:stretch>
      </xdr:blipFill>
      <xdr:spPr bwMode="auto">
        <a:xfrm>
          <a:off x="857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437</xdr:row>
      <xdr:rowOff>0</xdr:rowOff>
    </xdr:from>
    <xdr:ext cx="123825" cy="123825"/>
    <xdr:pic macro="[1]!DesignIconClicked">
      <xdr:nvPicPr>
        <xdr:cNvPr id="32" name="BExBDP6HNAAJUM39SE5G2C8BKNRQ" descr="1TM64TL2QIMYV7WYSV2VLGXY4"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2857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345</xdr:row>
      <xdr:rowOff>0</xdr:rowOff>
    </xdr:from>
    <xdr:ext cx="123825" cy="123825"/>
    <xdr:pic macro="[1]!DesignIconClicked">
      <xdr:nvPicPr>
        <xdr:cNvPr id="33" name="BEx1QZGQZBAWJ8591VXEIPUOVS7X" descr="MEW27CPIFG44B7E7HEQUUF5QF"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1428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4" name="BExQEGJP61DL2NZY6LMBHBZ0J5YT" descr="D6ZNRZJ7EX4GZT9RO8LE0C905"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11</xdr:col>
      <xdr:colOff>47625</xdr:colOff>
      <xdr:row>6</xdr:row>
      <xdr:rowOff>0</xdr:rowOff>
    </xdr:from>
    <xdr:ext cx="123825" cy="123825"/>
    <xdr:pic macro="[1]!DesignIconClicked">
      <xdr:nvPicPr>
        <xdr:cNvPr id="35" name="BExTY1BCS6HZIF6HI5491FGHDVAE" descr="MJ6976KI2UH1IE8M227DUYXMJ" hidden="1"/>
        <xdr:cNvPicPr>
          <a:picLocks noChangeAspect="1" noChangeArrowheads="1"/>
        </xdr:cNvPicPr>
      </xdr:nvPicPr>
      <xdr:blipFill>
        <a:blip xmlns:r="http://schemas.openxmlformats.org/officeDocument/2006/relationships" r:embed="rId6" cstate="print"/>
        <a:srcRect/>
        <a:stretch>
          <a:fillRect/>
        </a:stretch>
      </xdr:blipFill>
      <xdr:spPr bwMode="auto">
        <a:xfrm>
          <a:off x="47625" y="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19050</xdr:colOff>
      <xdr:row>1</xdr:row>
      <xdr:rowOff>0</xdr:rowOff>
    </xdr:from>
    <xdr:ext cx="47625" cy="47625"/>
    <xdr:pic macro="[1]!DesignIconClicked">
      <xdr:nvPicPr>
        <xdr:cNvPr id="2" name="BExMO7VFCN4EL59982UR4AJ25JNJ" descr="XX6TINEJADZGKR0CTM7ZRT0RA" hidden="1"/>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3" name="BExU3EX5JJCXCII4YKUJBFBGIJR2" descr="OF5ZI9PI5WH36VPANJ2DYLNMI" hidden="1"/>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4" name="BEx1KD7H6UB1VYCJ7O61P562EIUY" descr="IQGV9140X0K0UPBL8OGU3I44J" hidden="1"/>
        <xdr:cNvPicPr>
          <a:picLocks noChangeAspect="1" noChangeArrowheads="1"/>
        </xdr:cNvPicPr>
      </xdr:nvPicPr>
      <xdr:blipFill>
        <a:blip xmlns:r="http://schemas.openxmlformats.org/officeDocument/2006/relationships" r:embed="rId1"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5" name="BEx5BJQWS6YWHH4ZMSUAMD641V6Y" descr="ZTMFMXCIQSECDX38ALEFHUB00" hidden="1"/>
        <xdr:cNvPicPr>
          <a:picLocks noChangeAspect="1" noChangeArrowheads="1"/>
        </xdr:cNvPicPr>
      </xdr:nvPicPr>
      <xdr:blipFill>
        <a:blip xmlns:r="http://schemas.openxmlformats.org/officeDocument/2006/relationships" r:embed="rId2"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19050</xdr:colOff>
      <xdr:row>1</xdr:row>
      <xdr:rowOff>0</xdr:rowOff>
    </xdr:from>
    <xdr:ext cx="47625" cy="47625"/>
    <xdr:pic macro="[1]!DesignIconClicked">
      <xdr:nvPicPr>
        <xdr:cNvPr id="6" name="BEx1I152WN2D3A85O2XN0DGXCWHN" descr="KHBZFMANRA4UMJR1AB4M5NJNT" hidden="1"/>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7" name="BExW9676P0SKCVKK25QCGHPA3PAD" descr="9A4PWZ20RMSRF0PNECCDM75CA" hidden="1"/>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8" name="BExS5CPQ8P8JOQPK7ANNKHLSGOKU" hidden="1"/>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9" name="BExMM0AVUAIRNJLXB1FW8R0YB4ZZ" hidden="1"/>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19050</xdr:colOff>
      <xdr:row>1</xdr:row>
      <xdr:rowOff>0</xdr:rowOff>
    </xdr:from>
    <xdr:ext cx="47625" cy="47625"/>
    <xdr:pic macro="[1]!DesignIconClicked">
      <xdr:nvPicPr>
        <xdr:cNvPr id="10" name="BExXZ7Y09CBS0XA7IPB3IRJ8RJM4" hidden="1"/>
        <xdr:cNvPicPr>
          <a:picLocks noChangeAspect="1" noChangeArrowheads="1"/>
        </xdr:cNvPicPr>
      </xdr:nvPicPr>
      <xdr:blipFill>
        <a:blip xmlns:r="http://schemas.openxmlformats.org/officeDocument/2006/relationships" r:embed="rId1"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19050</xdr:colOff>
      <xdr:row>1</xdr:row>
      <xdr:rowOff>0</xdr:rowOff>
    </xdr:from>
    <xdr:ext cx="47625" cy="47625"/>
    <xdr:pic macro="[1]!DesignIconClicked">
      <xdr:nvPicPr>
        <xdr:cNvPr id="11" name="BExQ7SXS9VUG7P6CACU2J7R2SGIZ" hidden="1"/>
        <xdr:cNvPicPr>
          <a:picLocks noChangeAspect="1" noChangeArrowheads="1"/>
        </xdr:cNvPicPr>
      </xdr:nvPicPr>
      <xdr:blipFill>
        <a:blip xmlns:r="http://schemas.openxmlformats.org/officeDocument/2006/relationships" r:embed="rId2" cstate="print"/>
        <a:srcRect/>
        <a:stretch>
          <a:fillRect/>
        </a:stretch>
      </xdr:blipFill>
      <xdr:spPr bwMode="auto">
        <a:xfrm>
          <a:off x="12211050"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12" name="BEx5AQZ4ETQ9LMY5EBWVH20Z7VXQ" hidden="1"/>
        <xdr:cNvPicPr>
          <a:picLocks noChangeAspect="1" noChangeArrowheads="1"/>
        </xdr:cNvPicPr>
      </xdr:nvPicPr>
      <xdr:blipFill>
        <a:blip xmlns:r="http://schemas.openxmlformats.org/officeDocument/2006/relationships" r:embed="rId1"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8</xdr:col>
      <xdr:colOff>19050</xdr:colOff>
      <xdr:row>1</xdr:row>
      <xdr:rowOff>0</xdr:rowOff>
    </xdr:from>
    <xdr:ext cx="47625" cy="47625"/>
    <xdr:pic macro="[1]!DesignIconClicked">
      <xdr:nvPicPr>
        <xdr:cNvPr id="13" name="BExUBK0YZ5VYFY8TTITJGJU9S06A" hidden="1"/>
        <xdr:cNvPicPr>
          <a:picLocks noChangeAspect="1" noChangeArrowheads="1"/>
        </xdr:cNvPicPr>
      </xdr:nvPicPr>
      <xdr:blipFill>
        <a:blip xmlns:r="http://schemas.openxmlformats.org/officeDocument/2006/relationships" r:embed="rId2" cstate="print"/>
        <a:srcRect/>
        <a:stretch>
          <a:fillRect/>
        </a:stretch>
      </xdr:blipFill>
      <xdr:spPr bwMode="auto">
        <a:xfrm>
          <a:off x="11439525" y="971550"/>
          <a:ext cx="47625" cy="476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fPrintsWithSheet="0"/>
  </xdr:oneCellAnchor>
  <xdr:oneCellAnchor>
    <xdr:from>
      <xdr:col>9</xdr:col>
      <xdr:colOff>9525</xdr:colOff>
      <xdr:row>1</xdr:row>
      <xdr:rowOff>0</xdr:rowOff>
    </xdr:from>
    <xdr:ext cx="123825" cy="123825"/>
    <xdr:pic macro="[1]!DesignIconClicked">
      <xdr:nvPicPr>
        <xdr:cNvPr id="14" name="BEx3RTMHAR35NUAAK49TV6NU7EPA" descr="QFXLG4ZCXTRQSJYFCKJ58G9N8" hidden="1"/>
        <xdr:cNvPicPr>
          <a:picLocks noChangeAspect="1" noChangeArrowheads="1"/>
        </xdr:cNvPicPr>
      </xdr:nvPicPr>
      <xdr:blipFill>
        <a:blip xmlns:r="http://schemas.openxmlformats.org/officeDocument/2006/relationships" r:embed="rId3" cstate="print"/>
        <a:srcRect/>
        <a:stretch>
          <a:fillRect/>
        </a:stretch>
      </xdr:blipFill>
      <xdr:spPr bwMode="auto">
        <a:xfrm>
          <a:off x="122015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9525</xdr:colOff>
      <xdr:row>1</xdr:row>
      <xdr:rowOff>0</xdr:rowOff>
    </xdr:from>
    <xdr:ext cx="123825" cy="123825"/>
    <xdr:pic macro="[1]!DesignIconClicked">
      <xdr:nvPicPr>
        <xdr:cNvPr id="15" name="BExSDIVCE09QKG3CT52PHCS6ZJ09" descr="9F076L7EQCF2COMMGCQG6BQGU" hidden="1"/>
        <xdr:cNvPicPr>
          <a:picLocks noChangeAspect="1" noChangeArrowheads="1"/>
        </xdr:cNvPicPr>
      </xdr:nvPicPr>
      <xdr:blipFill>
        <a:blip xmlns:r="http://schemas.openxmlformats.org/officeDocument/2006/relationships" r:embed="rId3" cstate="print"/>
        <a:srcRect/>
        <a:stretch>
          <a:fillRect/>
        </a:stretch>
      </xdr:blipFill>
      <xdr:spPr bwMode="auto">
        <a:xfrm>
          <a:off x="122015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twoCellAnchor editAs="oneCell">
    <xdr:from>
      <xdr:col>9</xdr:col>
      <xdr:colOff>25400</xdr:colOff>
      <xdr:row>1</xdr:row>
      <xdr:rowOff>0</xdr:rowOff>
    </xdr:from>
    <xdr:to>
      <xdr:col>9</xdr:col>
      <xdr:colOff>76200</xdr:colOff>
      <xdr:row>1</xdr:row>
      <xdr:rowOff>50800</xdr:rowOff>
    </xdr:to>
    <xdr:pic macro="[1]!DesignIconClicked">
      <xdr:nvPicPr>
        <xdr:cNvPr id="16" name="BEx3E2IS96B9CCIW8IVRTI4USD93" descr="SortAscending.gif"/>
        <xdr:cNvPicPr>
          <a:picLocks/>
        </xdr:cNvPicPr>
      </xdr:nvPicPr>
      <xdr:blipFill>
        <a:blip xmlns:r="http://schemas.openxmlformats.org/officeDocument/2006/relationships" r:embed="rId4" cstate="print"/>
        <a:stretch>
          <a:fillRect/>
        </a:stretch>
      </xdr:blipFill>
      <xdr:spPr>
        <a:xfrm>
          <a:off x="12217400" y="971550"/>
          <a:ext cx="50800" cy="50800"/>
        </a:xfrm>
        <a:prstGeom prst="rect">
          <a:avLst/>
        </a:prstGeom>
      </xdr:spPr>
    </xdr:pic>
    <xdr:clientData fPrintsWithSheet="0"/>
  </xdr:twoCellAnchor>
  <xdr:twoCellAnchor editAs="oneCell">
    <xdr:from>
      <xdr:col>9</xdr:col>
      <xdr:colOff>25400</xdr:colOff>
      <xdr:row>1</xdr:row>
      <xdr:rowOff>0</xdr:rowOff>
    </xdr:from>
    <xdr:to>
      <xdr:col>9</xdr:col>
      <xdr:colOff>76200</xdr:colOff>
      <xdr:row>1</xdr:row>
      <xdr:rowOff>50800</xdr:rowOff>
    </xdr:to>
    <xdr:pic macro="[1]!DesignIconClicked">
      <xdr:nvPicPr>
        <xdr:cNvPr id="17" name="BEx7A9XJHECN4ZWRDNLSYJVKGOIM" descr="SortDescendingT.gif"/>
        <xdr:cNvPicPr>
          <a:picLocks/>
        </xdr:cNvPicPr>
      </xdr:nvPicPr>
      <xdr:blipFill>
        <a:blip xmlns:r="http://schemas.openxmlformats.org/officeDocument/2006/relationships" r:embed="rId5" cstate="print"/>
        <a:stretch>
          <a:fillRect/>
        </a:stretch>
      </xdr:blipFill>
      <xdr:spPr>
        <a:xfrm>
          <a:off x="12217400" y="971550"/>
          <a:ext cx="50800" cy="50800"/>
        </a:xfrm>
        <a:prstGeom prst="rect">
          <a:avLst/>
        </a:prstGeom>
      </xdr:spPr>
    </xdr:pic>
    <xdr:clientData/>
  </xdr:twoCellAnchor>
  <xdr:twoCellAnchor editAs="oneCell">
    <xdr:from>
      <xdr:col>8</xdr:col>
      <xdr:colOff>25400</xdr:colOff>
      <xdr:row>1</xdr:row>
      <xdr:rowOff>0</xdr:rowOff>
    </xdr:from>
    <xdr:to>
      <xdr:col>8</xdr:col>
      <xdr:colOff>76200</xdr:colOff>
      <xdr:row>1</xdr:row>
      <xdr:rowOff>50800</xdr:rowOff>
    </xdr:to>
    <xdr:pic macro="[1]!DesignIconClicked">
      <xdr:nvPicPr>
        <xdr:cNvPr id="18" name="BExMPKQ0QZRZ5TC9FXS0NFLYG4EE" descr="SortAscending.gif"/>
        <xdr:cNvPicPr>
          <a:picLocks/>
        </xdr:cNvPicPr>
      </xdr:nvPicPr>
      <xdr:blipFill>
        <a:blip xmlns:r="http://schemas.openxmlformats.org/officeDocument/2006/relationships" r:embed="rId4" cstate="print"/>
        <a:stretch>
          <a:fillRect/>
        </a:stretch>
      </xdr:blipFill>
      <xdr:spPr>
        <a:xfrm>
          <a:off x="11445875" y="971550"/>
          <a:ext cx="50800" cy="50800"/>
        </a:xfrm>
        <a:prstGeom prst="rect">
          <a:avLst/>
        </a:prstGeom>
      </xdr:spPr>
    </xdr:pic>
    <xdr:clientData fPrintsWithSheet="0"/>
  </xdr:twoCellAnchor>
  <xdr:twoCellAnchor editAs="oneCell">
    <xdr:from>
      <xdr:col>8</xdr:col>
      <xdr:colOff>25400</xdr:colOff>
      <xdr:row>1</xdr:row>
      <xdr:rowOff>0</xdr:rowOff>
    </xdr:from>
    <xdr:to>
      <xdr:col>8</xdr:col>
      <xdr:colOff>76200</xdr:colOff>
      <xdr:row>1</xdr:row>
      <xdr:rowOff>50800</xdr:rowOff>
    </xdr:to>
    <xdr:pic macro="[1]!DesignIconClicked">
      <xdr:nvPicPr>
        <xdr:cNvPr id="19" name="BEx1LREMYIECOF4MTSE4LRGI0OXK" descr="SortDescendingT.gif"/>
        <xdr:cNvPicPr>
          <a:picLocks/>
        </xdr:cNvPicPr>
      </xdr:nvPicPr>
      <xdr:blipFill>
        <a:blip xmlns:r="http://schemas.openxmlformats.org/officeDocument/2006/relationships" r:embed="rId5" cstate="print"/>
        <a:stretch>
          <a:fillRect/>
        </a:stretch>
      </xdr:blipFill>
      <xdr:spPr>
        <a:xfrm>
          <a:off x="11445875" y="971550"/>
          <a:ext cx="50800" cy="50800"/>
        </a:xfrm>
        <a:prstGeom prst="rect">
          <a:avLst/>
        </a:prstGeom>
      </xdr:spPr>
    </xdr:pic>
    <xdr:clientData/>
  </xdr:twoCellAnchor>
  <xdr:oneCellAnchor>
    <xdr:from>
      <xdr:col>9</xdr:col>
      <xdr:colOff>28575</xdr:colOff>
      <xdr:row>1</xdr:row>
      <xdr:rowOff>0</xdr:rowOff>
    </xdr:from>
    <xdr:ext cx="123825" cy="123825"/>
    <xdr:pic macro="[1]!DesignIconClicked">
      <xdr:nvPicPr>
        <xdr:cNvPr id="20" name="BExW253QPOZK9KW8BJC3LBXGCG2N" descr="Y5HX37BEUWSN1NEFJKZJXI3SX" hidden="1"/>
        <xdr:cNvPicPr>
          <a:picLocks noChangeAspect="1" noChangeArrowheads="1"/>
        </xdr:cNvPicPr>
      </xdr:nvPicPr>
      <xdr:blipFill>
        <a:blip xmlns:r="http://schemas.openxmlformats.org/officeDocument/2006/relationships" r:embed="rId3" cstate="print"/>
        <a:srcRect/>
        <a:stretch>
          <a:fillRect/>
        </a:stretch>
      </xdr:blipFill>
      <xdr:spPr bwMode="auto">
        <a:xfrm>
          <a:off x="1222057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1" name="BEx973S463FCQVJ7QDFBUIU0WJ3F" descr="ZQTVYL8DCSADVT0QMRXFLU0TR" hidden="1"/>
        <xdr:cNvPicPr>
          <a:picLocks noChangeAspect="1" noChangeArrowheads="1"/>
        </xdr:cNvPicPr>
      </xdr:nvPicPr>
      <xdr:blipFill>
        <a:blip xmlns:r="http://schemas.openxmlformats.org/officeDocument/2006/relationships" r:embed="rId3"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2" name="BEx5FXJGJOT93D0J2IRJ3985IUMI"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85725</xdr:colOff>
      <xdr:row>1</xdr:row>
      <xdr:rowOff>0</xdr:rowOff>
    </xdr:from>
    <xdr:ext cx="123825" cy="123825"/>
    <xdr:pic macro="[1]!DesignIconClicked">
      <xdr:nvPicPr>
        <xdr:cNvPr id="23" name="BExS8T38WLC2R738ZC7BDJQAKJAJ" descr="MRI962L5PB0E0YWXCIBN82VJH"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777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4" name="BEx5F64BJ6DCM4EJH81D5ZFNPZ0V" descr="7DJ9FILZD2YPS6X1JBP9E76TU"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5" name="BExQEXXHA3EEXR44LT6RKCDWM6ZT"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2</xdr:row>
      <xdr:rowOff>0</xdr:rowOff>
    </xdr:from>
    <xdr:ext cx="123825" cy="123825"/>
    <xdr:pic macro="[1]!DesignIconClicked">
      <xdr:nvPicPr>
        <xdr:cNvPr id="26" name="BExZMRC09W87CY4B73NPZMNH21AH" descr="78CUMI0OVLYJRSDRQ3V2YX812"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7" name="BExU65O9OE4B4MQ2A3OYH13M8BZJ" descr="3INNIMMPDBB0JF37L81M6ID21"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8" name="BExOPRCR0UW7TKXSV5WDTL348FGL" descr="S9JM17GP1802LHN4GT14BJYIC"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29" name="BEx5OESAY2W8SEGI3TSB65EHJ04B" descr="9CN2Y88X8WYV1HWZG1QILY9BK"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0" name="BExGMWEQ2BYRY9BAO5T1X850MJN1" descr="AZ9ST0XDIOP50HSUFO5V31BR0"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85725</xdr:colOff>
      <xdr:row>2</xdr:row>
      <xdr:rowOff>0</xdr:rowOff>
    </xdr:from>
    <xdr:ext cx="123825" cy="123825"/>
    <xdr:pic macro="[1]!DesignIconClicked">
      <xdr:nvPicPr>
        <xdr:cNvPr id="31" name="BExRZO0PLWWMCLGRH7EH6UXYWGAJ" descr="9D4GQ34QB727H10MA3SSAR2R9"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777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3</xdr:row>
      <xdr:rowOff>0</xdr:rowOff>
    </xdr:from>
    <xdr:ext cx="123825" cy="123825"/>
    <xdr:pic macro="[1]!DesignIconClicked">
      <xdr:nvPicPr>
        <xdr:cNvPr id="32" name="BExBDP6HNAAJUM39SE5G2C8BKNRQ" descr="1TM64TL2QIMYV7WYSV2VLGXY4"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29540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2</xdr:row>
      <xdr:rowOff>0</xdr:rowOff>
    </xdr:from>
    <xdr:ext cx="123825" cy="123825"/>
    <xdr:pic macro="[1]!DesignIconClicked">
      <xdr:nvPicPr>
        <xdr:cNvPr id="33" name="BEx1QZGQZBAWJ8591VXEIPUOVS7X" descr="MEW27CPIFG44B7E7HEQUUF5QF"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1133475"/>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4" name="BExQEGJP61DL2NZY6LMBHBZ0J5YT" descr="D6ZNRZJ7EX4GZT9RO8LE0C905"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oneCellAnchor>
    <xdr:from>
      <xdr:col>9</xdr:col>
      <xdr:colOff>47625</xdr:colOff>
      <xdr:row>1</xdr:row>
      <xdr:rowOff>0</xdr:rowOff>
    </xdr:from>
    <xdr:ext cx="123825" cy="123825"/>
    <xdr:pic macro="[1]!DesignIconClicked">
      <xdr:nvPicPr>
        <xdr:cNvPr id="35" name="BExTY1BCS6HZIF6HI5491FGHDVAE" descr="MJ6976KI2UH1IE8M227DUYXMJ" hidden="1"/>
        <xdr:cNvPicPr>
          <a:picLocks noChangeAspect="1" noChangeArrowheads="1"/>
        </xdr:cNvPicPr>
      </xdr:nvPicPr>
      <xdr:blipFill>
        <a:blip xmlns:r="http://schemas.openxmlformats.org/officeDocument/2006/relationships" r:embed="rId6" cstate="print"/>
        <a:srcRect/>
        <a:stretch>
          <a:fillRect/>
        </a:stretch>
      </xdr:blipFill>
      <xdr:spPr bwMode="auto">
        <a:xfrm>
          <a:off x="12239625" y="971550"/>
          <a:ext cx="123825" cy="123825"/>
        </a:xfrm>
        <a:prstGeom prst="rect">
          <a:avLst/>
        </a:prstGeom>
        <a:noFill/>
        <a:ln w="9525" cap="flat" cmpd="sng" algn="ctr">
          <a:noFill/>
          <a:prstDash val="solid"/>
          <a:miter lim="800000"/>
          <a:headEnd type="none" w="med" len="med"/>
          <a:tailEnd type="none" w="med" len="med"/>
        </a:ln>
        <a:effectLst/>
      </xdr:spPr>
      <xdr:style>
        <a:lnRef idx="2">
          <a:schemeClr val="accent1"/>
        </a:lnRef>
        <a:fillRef idx="1">
          <a:schemeClr val="accent1"/>
        </a:fillRef>
        <a:effectRef idx="0">
          <a:schemeClr val="accent1"/>
        </a:effectRef>
        <a:fontRef idx="minor">
          <a:schemeClr val="lt1"/>
        </a:fontRef>
      </xdr:style>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04"/>
  <sheetViews>
    <sheetView tabSelected="1" zoomScale="90" workbookViewId="0">
      <pane ySplit="4" topLeftCell="A5" activePane="bottomLeft" state="frozen"/>
      <selection activeCell="K5" sqref="K5"/>
      <selection pane="bottomLeft" activeCell="A4" sqref="A4"/>
    </sheetView>
  </sheetViews>
  <sheetFormatPr defaultRowHeight="12.75" x14ac:dyDescent="0.2"/>
  <cols>
    <col min="1" max="1" width="15" style="48" customWidth="1"/>
    <col min="2" max="2" width="18.42578125" customWidth="1"/>
    <col min="3" max="3" width="16.5703125" style="44" customWidth="1"/>
    <col min="4" max="4" width="13.28515625" customWidth="1"/>
    <col min="5" max="5" width="17.7109375" customWidth="1"/>
    <col min="6" max="6" width="10.85546875" bestFit="1" customWidth="1"/>
    <col min="7" max="7" width="6.28515625" bestFit="1" customWidth="1"/>
    <col min="8" max="8" width="14.28515625" customWidth="1"/>
    <col min="9" max="9" width="36.28515625" bestFit="1" customWidth="1"/>
    <col min="10" max="10" width="15.85546875" bestFit="1" customWidth="1"/>
    <col min="11" max="11" width="12.28515625" customWidth="1"/>
    <col min="12" max="12" width="31.5703125" style="67" customWidth="1"/>
    <col min="13" max="13" width="11" bestFit="1" customWidth="1"/>
  </cols>
  <sheetData>
    <row r="1" spans="1:12" s="14" customFormat="1" ht="16.5" thickBot="1" x14ac:dyDescent="0.3">
      <c r="A1" s="8" t="s">
        <v>162</v>
      </c>
      <c r="B1" s="8"/>
      <c r="C1" s="69"/>
      <c r="D1" s="70"/>
      <c r="E1" s="70"/>
      <c r="F1" s="71"/>
      <c r="G1" s="9"/>
      <c r="H1" s="10"/>
      <c r="K1" s="60" t="s">
        <v>1139</v>
      </c>
      <c r="L1" s="66"/>
    </row>
    <row r="2" spans="1:12" s="10" customFormat="1" ht="25.5" x14ac:dyDescent="0.2">
      <c r="A2" s="45"/>
      <c r="B2" s="15" t="s">
        <v>0</v>
      </c>
      <c r="C2" s="20" t="s">
        <v>163</v>
      </c>
      <c r="D2" s="11"/>
      <c r="E2" s="20" t="s">
        <v>204</v>
      </c>
      <c r="F2" s="12" t="s">
        <v>164</v>
      </c>
      <c r="I2" s="12"/>
      <c r="L2" s="66"/>
    </row>
    <row r="3" spans="1:12" s="10" customFormat="1" ht="15.75" x14ac:dyDescent="0.25">
      <c r="A3" s="46"/>
      <c r="B3" s="22"/>
      <c r="C3" s="19" t="str">
        <f>Asutuse_kood</f>
        <v/>
      </c>
      <c r="E3" s="61" t="str">
        <f>KVARTAL_KUU</f>
        <v>ETT</v>
      </c>
      <c r="F3" s="13">
        <f>COUNT(F5:F104)</f>
        <v>0</v>
      </c>
      <c r="I3"/>
      <c r="L3" s="66"/>
    </row>
    <row r="4" spans="1:12" s="16" customFormat="1" ht="65.25" customHeight="1" x14ac:dyDescent="0.2">
      <c r="A4" s="16" t="s">
        <v>171</v>
      </c>
      <c r="B4" s="16" t="s">
        <v>172</v>
      </c>
      <c r="C4" s="16" t="s">
        <v>172</v>
      </c>
      <c r="D4" s="42" t="s">
        <v>173</v>
      </c>
      <c r="E4" s="16" t="s">
        <v>120</v>
      </c>
      <c r="F4" s="16" t="s">
        <v>161</v>
      </c>
      <c r="G4" s="16" t="s">
        <v>168</v>
      </c>
      <c r="H4" s="16" t="s">
        <v>133</v>
      </c>
      <c r="I4" s="16" t="s">
        <v>121</v>
      </c>
      <c r="J4" s="16" t="s">
        <v>122</v>
      </c>
      <c r="K4" s="16" t="s">
        <v>123</v>
      </c>
      <c r="L4" s="65"/>
    </row>
    <row r="5" spans="1:12" s="1" customFormat="1" ht="15" x14ac:dyDescent="0.25">
      <c r="A5" s="47"/>
      <c r="B5" s="17" t="str">
        <f t="shared" ref="B5:C68" si="0">Pohieriala_nimetus</f>
        <v/>
      </c>
      <c r="C5" s="17" t="str">
        <f t="shared" si="0"/>
        <v/>
      </c>
      <c r="D5" s="43"/>
      <c r="E5" s="17" t="str">
        <f t="shared" ref="E5:E68" si="1">RTnimetus</f>
        <v/>
      </c>
      <c r="F5" s="21"/>
      <c r="G5" s="7"/>
      <c r="H5" s="7"/>
      <c r="I5" s="17" t="str">
        <f t="shared" ref="I5:I68" si="2">Pohjus</f>
        <v/>
      </c>
      <c r="J5" s="7"/>
      <c r="K5" s="7"/>
      <c r="L5" s="64" t="str">
        <f>Taida</f>
        <v/>
      </c>
    </row>
    <row r="6" spans="1:12" s="1" customFormat="1" ht="15" x14ac:dyDescent="0.25">
      <c r="A6" s="47"/>
      <c r="B6" s="17" t="str">
        <f t="shared" si="0"/>
        <v/>
      </c>
      <c r="C6" s="17" t="str">
        <f t="shared" si="0"/>
        <v/>
      </c>
      <c r="D6" s="43"/>
      <c r="E6" s="17" t="str">
        <f t="shared" si="1"/>
        <v/>
      </c>
      <c r="F6" s="21"/>
      <c r="G6" s="7"/>
      <c r="H6" s="7"/>
      <c r="I6" s="17" t="str">
        <f t="shared" si="2"/>
        <v/>
      </c>
      <c r="J6" s="7"/>
      <c r="K6" s="7"/>
      <c r="L6" s="64" t="str">
        <f>Taida</f>
        <v/>
      </c>
    </row>
    <row r="7" spans="1:12" s="1" customFormat="1" ht="15" x14ac:dyDescent="0.25">
      <c r="A7" s="47"/>
      <c r="B7" s="17" t="str">
        <f t="shared" si="0"/>
        <v/>
      </c>
      <c r="C7" s="17" t="str">
        <f t="shared" si="0"/>
        <v/>
      </c>
      <c r="D7" s="43"/>
      <c r="E7" s="17" t="str">
        <f t="shared" si="1"/>
        <v/>
      </c>
      <c r="F7" s="21"/>
      <c r="G7" s="7"/>
      <c r="H7" s="7"/>
      <c r="I7" s="17" t="str">
        <f t="shared" si="2"/>
        <v/>
      </c>
      <c r="J7" s="7"/>
      <c r="K7" s="7"/>
      <c r="L7" s="64" t="str">
        <f>Taida</f>
        <v/>
      </c>
    </row>
    <row r="8" spans="1:12" s="1" customFormat="1" ht="15" x14ac:dyDescent="0.25">
      <c r="A8" s="47"/>
      <c r="B8" s="17" t="str">
        <f t="shared" si="0"/>
        <v/>
      </c>
      <c r="C8" s="17" t="str">
        <f t="shared" si="0"/>
        <v/>
      </c>
      <c r="D8" s="43"/>
      <c r="E8" s="17" t="str">
        <f t="shared" si="1"/>
        <v/>
      </c>
      <c r="F8" s="21"/>
      <c r="G8" s="7"/>
      <c r="H8" s="7"/>
      <c r="I8" s="17" t="str">
        <f t="shared" si="2"/>
        <v/>
      </c>
      <c r="J8" s="7"/>
      <c r="K8" s="7"/>
      <c r="L8" s="64" t="str">
        <f>Taida</f>
        <v/>
      </c>
    </row>
    <row r="9" spans="1:12" s="1" customFormat="1" ht="15" x14ac:dyDescent="0.25">
      <c r="A9" s="47"/>
      <c r="B9" s="17" t="str">
        <f t="shared" si="0"/>
        <v/>
      </c>
      <c r="C9" s="17" t="str">
        <f t="shared" si="0"/>
        <v/>
      </c>
      <c r="D9" s="43"/>
      <c r="E9" s="17" t="str">
        <f t="shared" si="1"/>
        <v/>
      </c>
      <c r="F9" s="21"/>
      <c r="G9" s="7"/>
      <c r="H9" s="7"/>
      <c r="I9" s="17" t="str">
        <f t="shared" si="2"/>
        <v/>
      </c>
      <c r="J9" s="7"/>
      <c r="K9" s="7"/>
      <c r="L9" s="64" t="str">
        <f>Taida</f>
        <v/>
      </c>
    </row>
    <row r="10" spans="1:12" s="1" customFormat="1" ht="15" x14ac:dyDescent="0.25">
      <c r="A10" s="47"/>
      <c r="B10" s="17" t="str">
        <f t="shared" si="0"/>
        <v/>
      </c>
      <c r="C10" s="17" t="str">
        <f t="shared" si="0"/>
        <v/>
      </c>
      <c r="D10" s="43"/>
      <c r="E10" s="17" t="str">
        <f t="shared" si="1"/>
        <v/>
      </c>
      <c r="F10" s="21"/>
      <c r="G10" s="7"/>
      <c r="H10" s="7"/>
      <c r="I10" s="17" t="str">
        <f t="shared" si="2"/>
        <v/>
      </c>
      <c r="J10" s="7"/>
      <c r="K10" s="7"/>
      <c r="L10" s="64" t="str">
        <f>Taida</f>
        <v/>
      </c>
    </row>
    <row r="11" spans="1:12" s="1" customFormat="1" ht="15" x14ac:dyDescent="0.25">
      <c r="A11" s="47"/>
      <c r="B11" s="17" t="str">
        <f t="shared" si="0"/>
        <v/>
      </c>
      <c r="C11" s="17" t="str">
        <f t="shared" si="0"/>
        <v/>
      </c>
      <c r="D11" s="43"/>
      <c r="E11" s="17" t="str">
        <f t="shared" si="1"/>
        <v/>
      </c>
      <c r="F11" s="21"/>
      <c r="G11" s="7"/>
      <c r="H11" s="7"/>
      <c r="I11" s="17" t="str">
        <f t="shared" si="2"/>
        <v/>
      </c>
      <c r="J11" s="7"/>
      <c r="K11" s="7"/>
      <c r="L11" s="64" t="str">
        <f>Taida</f>
        <v/>
      </c>
    </row>
    <row r="12" spans="1:12" s="1" customFormat="1" ht="15" x14ac:dyDescent="0.25">
      <c r="A12" s="47"/>
      <c r="B12" s="17" t="str">
        <f t="shared" si="0"/>
        <v/>
      </c>
      <c r="C12" s="17" t="str">
        <f t="shared" si="0"/>
        <v/>
      </c>
      <c r="D12" s="43"/>
      <c r="E12" s="17" t="str">
        <f t="shared" si="1"/>
        <v/>
      </c>
      <c r="F12" s="21"/>
      <c r="G12" s="7"/>
      <c r="H12" s="7"/>
      <c r="I12" s="17" t="str">
        <f t="shared" si="2"/>
        <v/>
      </c>
      <c r="J12" s="7"/>
      <c r="K12" s="7"/>
      <c r="L12" s="64" t="str">
        <f>Taida</f>
        <v/>
      </c>
    </row>
    <row r="13" spans="1:12" s="1" customFormat="1" ht="15" x14ac:dyDescent="0.25">
      <c r="A13" s="47"/>
      <c r="B13" s="17" t="str">
        <f t="shared" si="0"/>
        <v/>
      </c>
      <c r="C13" s="17" t="str">
        <f t="shared" si="0"/>
        <v/>
      </c>
      <c r="D13" s="43"/>
      <c r="E13" s="17" t="str">
        <f t="shared" si="1"/>
        <v/>
      </c>
      <c r="F13" s="21"/>
      <c r="G13" s="7"/>
      <c r="H13" s="7"/>
      <c r="I13" s="17" t="str">
        <f t="shared" si="2"/>
        <v/>
      </c>
      <c r="J13" s="7"/>
      <c r="K13" s="7"/>
      <c r="L13" s="64" t="str">
        <f>Taida</f>
        <v/>
      </c>
    </row>
    <row r="14" spans="1:12" s="1" customFormat="1" ht="15" x14ac:dyDescent="0.25">
      <c r="A14" s="47"/>
      <c r="B14" s="17" t="str">
        <f t="shared" si="0"/>
        <v/>
      </c>
      <c r="C14" s="17" t="str">
        <f t="shared" si="0"/>
        <v/>
      </c>
      <c r="D14" s="43"/>
      <c r="E14" s="17" t="str">
        <f t="shared" si="1"/>
        <v/>
      </c>
      <c r="F14" s="21"/>
      <c r="G14" s="7"/>
      <c r="H14" s="7"/>
      <c r="I14" s="17" t="str">
        <f t="shared" si="2"/>
        <v/>
      </c>
      <c r="J14" s="7"/>
      <c r="K14" s="7"/>
      <c r="L14" s="64" t="str">
        <f>Taida</f>
        <v/>
      </c>
    </row>
    <row r="15" spans="1:12" s="1" customFormat="1" ht="15" x14ac:dyDescent="0.25">
      <c r="A15" s="47"/>
      <c r="B15" s="17" t="str">
        <f t="shared" si="0"/>
        <v/>
      </c>
      <c r="C15" s="17" t="str">
        <f t="shared" si="0"/>
        <v/>
      </c>
      <c r="D15" s="43"/>
      <c r="E15" s="17" t="str">
        <f t="shared" si="1"/>
        <v/>
      </c>
      <c r="F15" s="21"/>
      <c r="G15" s="7"/>
      <c r="H15" s="7"/>
      <c r="I15" s="17" t="str">
        <f t="shared" si="2"/>
        <v/>
      </c>
      <c r="J15" s="7"/>
      <c r="K15" s="7"/>
      <c r="L15" s="64" t="str">
        <f>Taida</f>
        <v/>
      </c>
    </row>
    <row r="16" spans="1:12" s="1" customFormat="1" ht="15" x14ac:dyDescent="0.25">
      <c r="A16" s="47"/>
      <c r="B16" s="17" t="str">
        <f t="shared" si="0"/>
        <v/>
      </c>
      <c r="C16" s="17" t="str">
        <f t="shared" si="0"/>
        <v/>
      </c>
      <c r="D16" s="43"/>
      <c r="E16" s="17" t="str">
        <f t="shared" si="1"/>
        <v/>
      </c>
      <c r="F16" s="21"/>
      <c r="G16" s="7"/>
      <c r="H16" s="7"/>
      <c r="I16" s="17" t="str">
        <f t="shared" si="2"/>
        <v/>
      </c>
      <c r="J16" s="7"/>
      <c r="K16" s="7"/>
      <c r="L16" s="64" t="str">
        <f>Taida</f>
        <v/>
      </c>
    </row>
    <row r="17" spans="1:12" s="1" customFormat="1" ht="15" x14ac:dyDescent="0.25">
      <c r="A17" s="47"/>
      <c r="B17" s="17" t="str">
        <f t="shared" si="0"/>
        <v/>
      </c>
      <c r="C17" s="17" t="str">
        <f t="shared" si="0"/>
        <v/>
      </c>
      <c r="D17" s="43"/>
      <c r="E17" s="17" t="str">
        <f t="shared" si="1"/>
        <v/>
      </c>
      <c r="F17" s="21"/>
      <c r="G17" s="7"/>
      <c r="H17" s="7"/>
      <c r="I17" s="17" t="str">
        <f t="shared" si="2"/>
        <v/>
      </c>
      <c r="J17" s="7"/>
      <c r="K17" s="7"/>
      <c r="L17" s="64" t="str">
        <f>Taida</f>
        <v/>
      </c>
    </row>
    <row r="18" spans="1:12" s="1" customFormat="1" ht="15" x14ac:dyDescent="0.25">
      <c r="A18" s="47"/>
      <c r="B18" s="17" t="str">
        <f t="shared" si="0"/>
        <v/>
      </c>
      <c r="C18" s="17" t="str">
        <f t="shared" si="0"/>
        <v/>
      </c>
      <c r="D18" s="43"/>
      <c r="E18" s="17" t="str">
        <f t="shared" si="1"/>
        <v/>
      </c>
      <c r="F18" s="21"/>
      <c r="G18" s="7"/>
      <c r="H18" s="7"/>
      <c r="I18" s="17" t="str">
        <f t="shared" si="2"/>
        <v/>
      </c>
      <c r="J18" s="7"/>
      <c r="K18" s="7"/>
      <c r="L18" s="64" t="str">
        <f>Taida</f>
        <v/>
      </c>
    </row>
    <row r="19" spans="1:12" s="1" customFormat="1" ht="15" x14ac:dyDescent="0.25">
      <c r="A19" s="47"/>
      <c r="B19" s="17" t="str">
        <f t="shared" si="0"/>
        <v/>
      </c>
      <c r="C19" s="17" t="str">
        <f t="shared" si="0"/>
        <v/>
      </c>
      <c r="D19" s="43"/>
      <c r="E19" s="17" t="str">
        <f t="shared" si="1"/>
        <v/>
      </c>
      <c r="F19" s="21"/>
      <c r="G19" s="7"/>
      <c r="H19" s="7"/>
      <c r="I19" s="17" t="str">
        <f t="shared" si="2"/>
        <v/>
      </c>
      <c r="J19" s="7"/>
      <c r="K19" s="7"/>
      <c r="L19" s="64" t="str">
        <f>Taida</f>
        <v/>
      </c>
    </row>
    <row r="20" spans="1:12" s="1" customFormat="1" ht="15" x14ac:dyDescent="0.25">
      <c r="A20" s="47"/>
      <c r="B20" s="17" t="str">
        <f t="shared" si="0"/>
        <v/>
      </c>
      <c r="C20" s="17" t="str">
        <f t="shared" si="0"/>
        <v/>
      </c>
      <c r="D20" s="43"/>
      <c r="E20" s="17" t="str">
        <f t="shared" si="1"/>
        <v/>
      </c>
      <c r="F20" s="21"/>
      <c r="G20" s="7"/>
      <c r="H20" s="7"/>
      <c r="I20" s="17" t="str">
        <f t="shared" si="2"/>
        <v/>
      </c>
      <c r="J20" s="7"/>
      <c r="K20" s="7"/>
      <c r="L20" s="64" t="str">
        <f>Taida</f>
        <v/>
      </c>
    </row>
    <row r="21" spans="1:12" s="1" customFormat="1" ht="15" x14ac:dyDescent="0.25">
      <c r="A21" s="47"/>
      <c r="B21" s="17" t="str">
        <f t="shared" si="0"/>
        <v/>
      </c>
      <c r="C21" s="17" t="str">
        <f t="shared" si="0"/>
        <v/>
      </c>
      <c r="D21" s="43"/>
      <c r="E21" s="17" t="str">
        <f t="shared" si="1"/>
        <v/>
      </c>
      <c r="F21" s="21"/>
      <c r="G21" s="7"/>
      <c r="H21" s="7"/>
      <c r="I21" s="17" t="str">
        <f t="shared" si="2"/>
        <v/>
      </c>
      <c r="J21" s="7"/>
      <c r="K21" s="7"/>
      <c r="L21" s="64" t="str">
        <f>Taida</f>
        <v/>
      </c>
    </row>
    <row r="22" spans="1:12" s="1" customFormat="1" ht="15" x14ac:dyDescent="0.25">
      <c r="A22" s="47"/>
      <c r="B22" s="17" t="str">
        <f t="shared" si="0"/>
        <v/>
      </c>
      <c r="C22" s="17" t="str">
        <f t="shared" si="0"/>
        <v/>
      </c>
      <c r="D22" s="43"/>
      <c r="E22" s="17" t="str">
        <f t="shared" si="1"/>
        <v/>
      </c>
      <c r="F22" s="21"/>
      <c r="G22" s="7"/>
      <c r="H22" s="7"/>
      <c r="I22" s="17" t="str">
        <f t="shared" si="2"/>
        <v/>
      </c>
      <c r="J22" s="7"/>
      <c r="K22" s="7"/>
      <c r="L22" s="64" t="str">
        <f>Taida</f>
        <v/>
      </c>
    </row>
    <row r="23" spans="1:12" s="1" customFormat="1" ht="15" x14ac:dyDescent="0.25">
      <c r="A23" s="47"/>
      <c r="B23" s="17" t="str">
        <f t="shared" si="0"/>
        <v/>
      </c>
      <c r="C23" s="17" t="str">
        <f t="shared" si="0"/>
        <v/>
      </c>
      <c r="D23" s="43"/>
      <c r="E23" s="17" t="str">
        <f t="shared" si="1"/>
        <v/>
      </c>
      <c r="F23" s="21"/>
      <c r="G23" s="7"/>
      <c r="H23" s="7"/>
      <c r="I23" s="17" t="str">
        <f t="shared" si="2"/>
        <v/>
      </c>
      <c r="J23" s="7"/>
      <c r="K23" s="7"/>
      <c r="L23" s="64" t="str">
        <f>Taida</f>
        <v/>
      </c>
    </row>
    <row r="24" spans="1:12" s="1" customFormat="1" ht="15" x14ac:dyDescent="0.25">
      <c r="A24" s="47"/>
      <c r="B24" s="17" t="str">
        <f t="shared" si="0"/>
        <v/>
      </c>
      <c r="C24" s="17" t="str">
        <f t="shared" si="0"/>
        <v/>
      </c>
      <c r="D24" s="43"/>
      <c r="E24" s="17" t="str">
        <f t="shared" si="1"/>
        <v/>
      </c>
      <c r="F24" s="21"/>
      <c r="G24" s="7"/>
      <c r="H24" s="7"/>
      <c r="I24" s="17" t="str">
        <f t="shared" si="2"/>
        <v/>
      </c>
      <c r="J24" s="7"/>
      <c r="K24" s="7"/>
      <c r="L24" s="64" t="str">
        <f>Taida</f>
        <v/>
      </c>
    </row>
    <row r="25" spans="1:12" s="1" customFormat="1" ht="15" x14ac:dyDescent="0.25">
      <c r="A25" s="47"/>
      <c r="B25" s="17" t="str">
        <f t="shared" si="0"/>
        <v/>
      </c>
      <c r="C25" s="17" t="str">
        <f t="shared" si="0"/>
        <v/>
      </c>
      <c r="D25" s="43"/>
      <c r="E25" s="17" t="str">
        <f t="shared" si="1"/>
        <v/>
      </c>
      <c r="F25" s="21"/>
      <c r="G25" s="7"/>
      <c r="H25" s="7"/>
      <c r="I25" s="17" t="str">
        <f t="shared" si="2"/>
        <v/>
      </c>
      <c r="J25" s="7"/>
      <c r="K25" s="7"/>
      <c r="L25" s="64" t="str">
        <f>Taida</f>
        <v/>
      </c>
    </row>
    <row r="26" spans="1:12" s="1" customFormat="1" ht="15" x14ac:dyDescent="0.25">
      <c r="A26" s="47"/>
      <c r="B26" s="17" t="str">
        <f t="shared" si="0"/>
        <v/>
      </c>
      <c r="C26" s="17" t="str">
        <f t="shared" si="0"/>
        <v/>
      </c>
      <c r="D26" s="43"/>
      <c r="E26" s="17" t="str">
        <f t="shared" si="1"/>
        <v/>
      </c>
      <c r="F26" s="21"/>
      <c r="G26" s="7"/>
      <c r="H26" s="7"/>
      <c r="I26" s="17" t="str">
        <f t="shared" si="2"/>
        <v/>
      </c>
      <c r="J26" s="7"/>
      <c r="K26" s="7"/>
      <c r="L26" s="64" t="str">
        <f>Taida</f>
        <v/>
      </c>
    </row>
    <row r="27" spans="1:12" s="1" customFormat="1" ht="15" x14ac:dyDescent="0.25">
      <c r="A27" s="47"/>
      <c r="B27" s="17" t="str">
        <f t="shared" si="0"/>
        <v/>
      </c>
      <c r="C27" s="17" t="str">
        <f t="shared" si="0"/>
        <v/>
      </c>
      <c r="D27" s="43"/>
      <c r="E27" s="17" t="str">
        <f t="shared" si="1"/>
        <v/>
      </c>
      <c r="F27" s="21"/>
      <c r="G27" s="7"/>
      <c r="H27" s="7"/>
      <c r="I27" s="17" t="str">
        <f t="shared" si="2"/>
        <v/>
      </c>
      <c r="J27" s="7"/>
      <c r="K27" s="7"/>
      <c r="L27" s="64" t="str">
        <f>Taida</f>
        <v/>
      </c>
    </row>
    <row r="28" spans="1:12" s="1" customFormat="1" ht="15" x14ac:dyDescent="0.25">
      <c r="A28" s="47"/>
      <c r="B28" s="17" t="str">
        <f t="shared" si="0"/>
        <v/>
      </c>
      <c r="C28" s="17" t="str">
        <f t="shared" si="0"/>
        <v/>
      </c>
      <c r="D28" s="43"/>
      <c r="E28" s="17" t="str">
        <f t="shared" si="1"/>
        <v/>
      </c>
      <c r="F28" s="21"/>
      <c r="G28" s="7"/>
      <c r="H28" s="7"/>
      <c r="I28" s="17" t="str">
        <f t="shared" si="2"/>
        <v/>
      </c>
      <c r="J28" s="7"/>
      <c r="K28" s="7"/>
      <c r="L28" s="64" t="str">
        <f>Taida</f>
        <v/>
      </c>
    </row>
    <row r="29" spans="1:12" s="1" customFormat="1" ht="15" x14ac:dyDescent="0.25">
      <c r="A29" s="47"/>
      <c r="B29" s="17" t="str">
        <f t="shared" si="0"/>
        <v/>
      </c>
      <c r="C29" s="17" t="str">
        <f t="shared" si="0"/>
        <v/>
      </c>
      <c r="D29" s="43"/>
      <c r="E29" s="17" t="str">
        <f t="shared" si="1"/>
        <v/>
      </c>
      <c r="F29" s="21"/>
      <c r="G29" s="7"/>
      <c r="H29" s="7"/>
      <c r="I29" s="17" t="str">
        <f t="shared" si="2"/>
        <v/>
      </c>
      <c r="J29" s="7"/>
      <c r="K29" s="7"/>
      <c r="L29" s="64" t="str">
        <f>Taida</f>
        <v/>
      </c>
    </row>
    <row r="30" spans="1:12" s="1" customFormat="1" ht="15" x14ac:dyDescent="0.25">
      <c r="A30" s="47"/>
      <c r="B30" s="17" t="str">
        <f t="shared" si="0"/>
        <v/>
      </c>
      <c r="C30" s="17" t="str">
        <f t="shared" si="0"/>
        <v/>
      </c>
      <c r="D30" s="43"/>
      <c r="E30" s="17" t="str">
        <f t="shared" si="1"/>
        <v/>
      </c>
      <c r="F30" s="21"/>
      <c r="G30" s="7"/>
      <c r="H30" s="7"/>
      <c r="I30" s="17" t="str">
        <f t="shared" si="2"/>
        <v/>
      </c>
      <c r="J30" s="7"/>
      <c r="K30" s="7"/>
      <c r="L30" s="64" t="str">
        <f>Taida</f>
        <v/>
      </c>
    </row>
    <row r="31" spans="1:12" s="1" customFormat="1" ht="15" x14ac:dyDescent="0.25">
      <c r="A31" s="47"/>
      <c r="B31" s="17" t="str">
        <f t="shared" si="0"/>
        <v/>
      </c>
      <c r="C31" s="17" t="str">
        <f t="shared" si="0"/>
        <v/>
      </c>
      <c r="D31" s="43"/>
      <c r="E31" s="17" t="str">
        <f t="shared" si="1"/>
        <v/>
      </c>
      <c r="F31" s="21"/>
      <c r="G31" s="7"/>
      <c r="H31" s="7"/>
      <c r="I31" s="17" t="str">
        <f t="shared" si="2"/>
        <v/>
      </c>
      <c r="J31" s="7"/>
      <c r="K31" s="7"/>
      <c r="L31" s="64" t="str">
        <f>Taida</f>
        <v/>
      </c>
    </row>
    <row r="32" spans="1:12" s="1" customFormat="1" ht="15" x14ac:dyDescent="0.25">
      <c r="A32" s="47"/>
      <c r="B32" s="17" t="str">
        <f t="shared" si="0"/>
        <v/>
      </c>
      <c r="C32" s="17" t="str">
        <f t="shared" si="0"/>
        <v/>
      </c>
      <c r="D32" s="43"/>
      <c r="E32" s="17" t="str">
        <f t="shared" si="1"/>
        <v/>
      </c>
      <c r="F32" s="21"/>
      <c r="G32" s="7"/>
      <c r="H32" s="7"/>
      <c r="I32" s="17" t="str">
        <f t="shared" si="2"/>
        <v/>
      </c>
      <c r="J32" s="7"/>
      <c r="K32" s="7"/>
      <c r="L32" s="64" t="str">
        <f>Taida</f>
        <v/>
      </c>
    </row>
    <row r="33" spans="1:12" s="1" customFormat="1" ht="15" x14ac:dyDescent="0.25">
      <c r="A33" s="47"/>
      <c r="B33" s="17" t="str">
        <f t="shared" si="0"/>
        <v/>
      </c>
      <c r="C33" s="17" t="str">
        <f t="shared" si="0"/>
        <v/>
      </c>
      <c r="D33" s="43"/>
      <c r="E33" s="17" t="str">
        <f t="shared" si="1"/>
        <v/>
      </c>
      <c r="F33" s="21"/>
      <c r="G33" s="7"/>
      <c r="H33" s="7"/>
      <c r="I33" s="17" t="str">
        <f t="shared" si="2"/>
        <v/>
      </c>
      <c r="J33" s="7"/>
      <c r="K33" s="7"/>
      <c r="L33" s="64" t="str">
        <f>Taida</f>
        <v/>
      </c>
    </row>
    <row r="34" spans="1:12" s="1" customFormat="1" ht="15" x14ac:dyDescent="0.25">
      <c r="A34" s="47"/>
      <c r="B34" s="17" t="str">
        <f t="shared" si="0"/>
        <v/>
      </c>
      <c r="C34" s="17" t="str">
        <f t="shared" si="0"/>
        <v/>
      </c>
      <c r="D34" s="43"/>
      <c r="E34" s="17" t="str">
        <f t="shared" si="1"/>
        <v/>
      </c>
      <c r="F34" s="21"/>
      <c r="G34" s="7"/>
      <c r="H34" s="7"/>
      <c r="I34" s="17" t="str">
        <f t="shared" si="2"/>
        <v/>
      </c>
      <c r="J34" s="7"/>
      <c r="K34" s="7"/>
      <c r="L34" s="64" t="str">
        <f>Taida</f>
        <v/>
      </c>
    </row>
    <row r="35" spans="1:12" s="1" customFormat="1" ht="15" x14ac:dyDescent="0.25">
      <c r="A35" s="47"/>
      <c r="B35" s="17" t="str">
        <f t="shared" si="0"/>
        <v/>
      </c>
      <c r="C35" s="17" t="str">
        <f t="shared" si="0"/>
        <v/>
      </c>
      <c r="D35" s="43"/>
      <c r="E35" s="17" t="str">
        <f t="shared" si="1"/>
        <v/>
      </c>
      <c r="F35" s="21"/>
      <c r="G35" s="7"/>
      <c r="H35" s="7"/>
      <c r="I35" s="17" t="str">
        <f t="shared" si="2"/>
        <v/>
      </c>
      <c r="J35" s="7"/>
      <c r="K35" s="7"/>
      <c r="L35" s="64" t="str">
        <f>Taida</f>
        <v/>
      </c>
    </row>
    <row r="36" spans="1:12" s="1" customFormat="1" ht="15" x14ac:dyDescent="0.25">
      <c r="A36" s="47"/>
      <c r="B36" s="17" t="str">
        <f t="shared" si="0"/>
        <v/>
      </c>
      <c r="C36" s="17" t="str">
        <f t="shared" si="0"/>
        <v/>
      </c>
      <c r="D36" s="43"/>
      <c r="E36" s="17" t="str">
        <f t="shared" si="1"/>
        <v/>
      </c>
      <c r="F36" s="21"/>
      <c r="G36" s="7"/>
      <c r="H36" s="7"/>
      <c r="I36" s="17" t="str">
        <f t="shared" si="2"/>
        <v/>
      </c>
      <c r="J36" s="7"/>
      <c r="K36" s="7"/>
      <c r="L36" s="64" t="str">
        <f>Taida</f>
        <v/>
      </c>
    </row>
    <row r="37" spans="1:12" s="1" customFormat="1" ht="15" x14ac:dyDescent="0.25">
      <c r="A37" s="47"/>
      <c r="B37" s="17" t="str">
        <f t="shared" si="0"/>
        <v/>
      </c>
      <c r="C37" s="17" t="str">
        <f t="shared" si="0"/>
        <v/>
      </c>
      <c r="D37" s="43"/>
      <c r="E37" s="17" t="str">
        <f t="shared" si="1"/>
        <v/>
      </c>
      <c r="F37" s="21"/>
      <c r="G37" s="7"/>
      <c r="H37" s="7"/>
      <c r="I37" s="17" t="str">
        <f t="shared" si="2"/>
        <v/>
      </c>
      <c r="J37" s="7"/>
      <c r="K37" s="7"/>
      <c r="L37" s="64" t="str">
        <f>Taida</f>
        <v/>
      </c>
    </row>
    <row r="38" spans="1:12" s="1" customFormat="1" ht="15" x14ac:dyDescent="0.25">
      <c r="A38" s="47"/>
      <c r="B38" s="17" t="str">
        <f t="shared" si="0"/>
        <v/>
      </c>
      <c r="C38" s="17" t="str">
        <f t="shared" si="0"/>
        <v/>
      </c>
      <c r="D38" s="43"/>
      <c r="E38" s="17" t="str">
        <f t="shared" si="1"/>
        <v/>
      </c>
      <c r="F38" s="21"/>
      <c r="G38" s="7"/>
      <c r="H38" s="7"/>
      <c r="I38" s="17" t="str">
        <f t="shared" si="2"/>
        <v/>
      </c>
      <c r="J38" s="7"/>
      <c r="K38" s="7"/>
      <c r="L38" s="64" t="str">
        <f>Taida</f>
        <v/>
      </c>
    </row>
    <row r="39" spans="1:12" s="1" customFormat="1" ht="15" x14ac:dyDescent="0.25">
      <c r="A39" s="47"/>
      <c r="B39" s="17" t="str">
        <f t="shared" si="0"/>
        <v/>
      </c>
      <c r="C39" s="17" t="str">
        <f t="shared" si="0"/>
        <v/>
      </c>
      <c r="D39" s="43"/>
      <c r="E39" s="17" t="str">
        <f t="shared" si="1"/>
        <v/>
      </c>
      <c r="F39" s="21"/>
      <c r="G39" s="7"/>
      <c r="H39" s="7"/>
      <c r="I39" s="17" t="str">
        <f t="shared" si="2"/>
        <v/>
      </c>
      <c r="J39" s="7"/>
      <c r="K39" s="7"/>
      <c r="L39" s="64" t="str">
        <f>Taida</f>
        <v/>
      </c>
    </row>
    <row r="40" spans="1:12" s="1" customFormat="1" ht="15" x14ac:dyDescent="0.25">
      <c r="A40" s="47"/>
      <c r="B40" s="17" t="str">
        <f t="shared" si="0"/>
        <v/>
      </c>
      <c r="C40" s="17" t="str">
        <f t="shared" si="0"/>
        <v/>
      </c>
      <c r="D40" s="43"/>
      <c r="E40" s="17" t="str">
        <f t="shared" si="1"/>
        <v/>
      </c>
      <c r="F40" s="21"/>
      <c r="G40" s="7"/>
      <c r="H40" s="7"/>
      <c r="I40" s="17" t="str">
        <f t="shared" si="2"/>
        <v/>
      </c>
      <c r="J40" s="7"/>
      <c r="K40" s="7"/>
      <c r="L40" s="64" t="str">
        <f>Taida</f>
        <v/>
      </c>
    </row>
    <row r="41" spans="1:12" s="1" customFormat="1" ht="15" x14ac:dyDescent="0.25">
      <c r="A41" s="47"/>
      <c r="B41" s="17" t="str">
        <f t="shared" si="0"/>
        <v/>
      </c>
      <c r="C41" s="17" t="str">
        <f t="shared" si="0"/>
        <v/>
      </c>
      <c r="D41" s="43"/>
      <c r="E41" s="17" t="str">
        <f t="shared" si="1"/>
        <v/>
      </c>
      <c r="F41" s="21"/>
      <c r="G41" s="7"/>
      <c r="H41" s="7"/>
      <c r="I41" s="17" t="str">
        <f t="shared" si="2"/>
        <v/>
      </c>
      <c r="J41" s="7"/>
      <c r="K41" s="7"/>
      <c r="L41" s="64" t="str">
        <f>Taida</f>
        <v/>
      </c>
    </row>
    <row r="42" spans="1:12" s="1" customFormat="1" ht="15" x14ac:dyDescent="0.25">
      <c r="A42" s="47"/>
      <c r="B42" s="17" t="str">
        <f t="shared" si="0"/>
        <v/>
      </c>
      <c r="C42" s="17" t="str">
        <f t="shared" si="0"/>
        <v/>
      </c>
      <c r="D42" s="43"/>
      <c r="E42" s="17" t="str">
        <f t="shared" si="1"/>
        <v/>
      </c>
      <c r="F42" s="21"/>
      <c r="G42" s="7"/>
      <c r="H42" s="7"/>
      <c r="I42" s="17" t="str">
        <f t="shared" si="2"/>
        <v/>
      </c>
      <c r="J42" s="7"/>
      <c r="K42" s="7"/>
      <c r="L42" s="64" t="str">
        <f>Taida</f>
        <v/>
      </c>
    </row>
    <row r="43" spans="1:12" s="1" customFormat="1" ht="15" x14ac:dyDescent="0.25">
      <c r="A43" s="47"/>
      <c r="B43" s="17" t="str">
        <f t="shared" si="0"/>
        <v/>
      </c>
      <c r="C43" s="17" t="str">
        <f t="shared" si="0"/>
        <v/>
      </c>
      <c r="D43" s="43"/>
      <c r="E43" s="17" t="str">
        <f t="shared" si="1"/>
        <v/>
      </c>
      <c r="F43" s="21"/>
      <c r="G43" s="7"/>
      <c r="H43" s="7"/>
      <c r="I43" s="17" t="str">
        <f t="shared" si="2"/>
        <v/>
      </c>
      <c r="J43" s="7"/>
      <c r="K43" s="7"/>
      <c r="L43" s="64" t="str">
        <f>Taida</f>
        <v/>
      </c>
    </row>
    <row r="44" spans="1:12" s="1" customFormat="1" ht="15" x14ac:dyDescent="0.25">
      <c r="A44" s="47"/>
      <c r="B44" s="17" t="str">
        <f t="shared" si="0"/>
        <v/>
      </c>
      <c r="C44" s="17" t="str">
        <f t="shared" si="0"/>
        <v/>
      </c>
      <c r="D44" s="43"/>
      <c r="E44" s="17" t="str">
        <f t="shared" si="1"/>
        <v/>
      </c>
      <c r="F44" s="21"/>
      <c r="G44" s="7"/>
      <c r="H44" s="7"/>
      <c r="I44" s="17" t="str">
        <f t="shared" si="2"/>
        <v/>
      </c>
      <c r="J44" s="7"/>
      <c r="K44" s="7"/>
      <c r="L44" s="64" t="str">
        <f>Taida</f>
        <v/>
      </c>
    </row>
    <row r="45" spans="1:12" s="1" customFormat="1" ht="15" x14ac:dyDescent="0.25">
      <c r="A45" s="47"/>
      <c r="B45" s="17" t="str">
        <f t="shared" si="0"/>
        <v/>
      </c>
      <c r="C45" s="17" t="str">
        <f t="shared" si="0"/>
        <v/>
      </c>
      <c r="D45" s="43"/>
      <c r="E45" s="17" t="str">
        <f t="shared" si="1"/>
        <v/>
      </c>
      <c r="F45" s="21"/>
      <c r="G45" s="7"/>
      <c r="H45" s="7"/>
      <c r="I45" s="17" t="str">
        <f t="shared" si="2"/>
        <v/>
      </c>
      <c r="J45" s="7"/>
      <c r="K45" s="7"/>
      <c r="L45" s="64" t="str">
        <f>Taida</f>
        <v/>
      </c>
    </row>
    <row r="46" spans="1:12" s="1" customFormat="1" ht="15" x14ac:dyDescent="0.25">
      <c r="A46" s="47"/>
      <c r="B46" s="17" t="str">
        <f t="shared" si="0"/>
        <v/>
      </c>
      <c r="C46" s="17" t="str">
        <f t="shared" si="0"/>
        <v/>
      </c>
      <c r="D46" s="43"/>
      <c r="E46" s="17" t="str">
        <f t="shared" si="1"/>
        <v/>
      </c>
      <c r="F46" s="21"/>
      <c r="G46" s="7"/>
      <c r="H46" s="7"/>
      <c r="I46" s="17" t="str">
        <f t="shared" si="2"/>
        <v/>
      </c>
      <c r="J46" s="7"/>
      <c r="K46" s="7"/>
      <c r="L46" s="64" t="str">
        <f>Taida</f>
        <v/>
      </c>
    </row>
    <row r="47" spans="1:12" s="1" customFormat="1" ht="15" x14ac:dyDescent="0.25">
      <c r="A47" s="47"/>
      <c r="B47" s="17" t="str">
        <f t="shared" si="0"/>
        <v/>
      </c>
      <c r="C47" s="17" t="str">
        <f t="shared" si="0"/>
        <v/>
      </c>
      <c r="D47" s="43"/>
      <c r="E47" s="17" t="str">
        <f t="shared" si="1"/>
        <v/>
      </c>
      <c r="F47" s="21"/>
      <c r="G47" s="7"/>
      <c r="H47" s="7"/>
      <c r="I47" s="17" t="str">
        <f t="shared" si="2"/>
        <v/>
      </c>
      <c r="J47" s="7"/>
      <c r="K47" s="7"/>
      <c r="L47" s="64" t="str">
        <f>Taida</f>
        <v/>
      </c>
    </row>
    <row r="48" spans="1:12" s="1" customFormat="1" ht="15" x14ac:dyDescent="0.25">
      <c r="A48" s="47"/>
      <c r="B48" s="17" t="str">
        <f t="shared" si="0"/>
        <v/>
      </c>
      <c r="C48" s="17" t="str">
        <f t="shared" si="0"/>
        <v/>
      </c>
      <c r="D48" s="43"/>
      <c r="E48" s="17" t="str">
        <f t="shared" si="1"/>
        <v/>
      </c>
      <c r="F48" s="21"/>
      <c r="G48" s="7"/>
      <c r="H48" s="7"/>
      <c r="I48" s="17" t="str">
        <f t="shared" si="2"/>
        <v/>
      </c>
      <c r="J48" s="7"/>
      <c r="K48" s="7"/>
      <c r="L48" s="64" t="str">
        <f>Taida</f>
        <v/>
      </c>
    </row>
    <row r="49" spans="1:13" s="1" customFormat="1" ht="15" x14ac:dyDescent="0.25">
      <c r="A49" s="47"/>
      <c r="B49" s="17" t="str">
        <f t="shared" si="0"/>
        <v/>
      </c>
      <c r="C49" s="17" t="str">
        <f t="shared" si="0"/>
        <v/>
      </c>
      <c r="D49" s="43"/>
      <c r="E49" s="17" t="str">
        <f t="shared" si="1"/>
        <v/>
      </c>
      <c r="F49" s="21"/>
      <c r="G49" s="7"/>
      <c r="H49" s="7"/>
      <c r="I49" s="17" t="str">
        <f t="shared" si="2"/>
        <v/>
      </c>
      <c r="J49" s="7"/>
      <c r="K49" s="7"/>
      <c r="L49" s="64" t="str">
        <f>Taida</f>
        <v/>
      </c>
    </row>
    <row r="50" spans="1:13" s="1" customFormat="1" ht="15" x14ac:dyDescent="0.25">
      <c r="A50" s="47"/>
      <c r="B50" s="17" t="str">
        <f t="shared" si="0"/>
        <v/>
      </c>
      <c r="C50" s="17" t="str">
        <f t="shared" si="0"/>
        <v/>
      </c>
      <c r="D50" s="43"/>
      <c r="E50" s="17" t="str">
        <f t="shared" si="1"/>
        <v/>
      </c>
      <c r="F50" s="21"/>
      <c r="G50" s="7"/>
      <c r="H50" s="7"/>
      <c r="I50" s="17" t="str">
        <f t="shared" si="2"/>
        <v/>
      </c>
      <c r="J50" s="7"/>
      <c r="K50" s="7"/>
      <c r="L50" s="64" t="str">
        <f>Taida</f>
        <v/>
      </c>
    </row>
    <row r="51" spans="1:13" ht="15" x14ac:dyDescent="0.25">
      <c r="A51" s="47"/>
      <c r="B51" s="17" t="str">
        <f t="shared" si="0"/>
        <v/>
      </c>
      <c r="C51" s="17" t="str">
        <f t="shared" si="0"/>
        <v/>
      </c>
      <c r="D51" s="43"/>
      <c r="E51" s="17" t="str">
        <f t="shared" si="1"/>
        <v/>
      </c>
      <c r="F51" s="21"/>
      <c r="G51" s="7"/>
      <c r="H51" s="7"/>
      <c r="I51" s="17" t="str">
        <f t="shared" si="2"/>
        <v/>
      </c>
      <c r="J51" s="7"/>
      <c r="K51" s="7"/>
      <c r="L51" s="64" t="str">
        <f>Taida</f>
        <v/>
      </c>
      <c r="M51" s="1"/>
    </row>
    <row r="52" spans="1:13" ht="15" x14ac:dyDescent="0.25">
      <c r="A52" s="47"/>
      <c r="B52" s="17" t="str">
        <f t="shared" si="0"/>
        <v/>
      </c>
      <c r="C52" s="17" t="str">
        <f t="shared" si="0"/>
        <v/>
      </c>
      <c r="D52" s="43"/>
      <c r="E52" s="17" t="str">
        <f t="shared" si="1"/>
        <v/>
      </c>
      <c r="F52" s="21"/>
      <c r="G52" s="7"/>
      <c r="H52" s="7"/>
      <c r="I52" s="17" t="str">
        <f t="shared" si="2"/>
        <v/>
      </c>
      <c r="J52" s="7"/>
      <c r="K52" s="7"/>
      <c r="L52" s="64" t="str">
        <f>Taida</f>
        <v/>
      </c>
      <c r="M52" s="1"/>
    </row>
    <row r="53" spans="1:13" ht="15" x14ac:dyDescent="0.25">
      <c r="A53" s="47"/>
      <c r="B53" s="17" t="str">
        <f t="shared" si="0"/>
        <v/>
      </c>
      <c r="C53" s="17" t="str">
        <f t="shared" si="0"/>
        <v/>
      </c>
      <c r="D53" s="43"/>
      <c r="E53" s="17" t="str">
        <f t="shared" si="1"/>
        <v/>
      </c>
      <c r="F53" s="21"/>
      <c r="G53" s="7"/>
      <c r="H53" s="7"/>
      <c r="I53" s="17" t="str">
        <f t="shared" si="2"/>
        <v/>
      </c>
      <c r="J53" s="7"/>
      <c r="K53" s="7"/>
      <c r="L53" s="64" t="str">
        <f>Taida</f>
        <v/>
      </c>
      <c r="M53" s="1"/>
    </row>
    <row r="54" spans="1:13" ht="15" x14ac:dyDescent="0.25">
      <c r="A54" s="47"/>
      <c r="B54" s="17" t="str">
        <f t="shared" si="0"/>
        <v/>
      </c>
      <c r="C54" s="17" t="str">
        <f t="shared" si="0"/>
        <v/>
      </c>
      <c r="D54" s="43"/>
      <c r="E54" s="17" t="str">
        <f t="shared" si="1"/>
        <v/>
      </c>
      <c r="F54" s="21"/>
      <c r="G54" s="7"/>
      <c r="H54" s="7"/>
      <c r="I54" s="17" t="str">
        <f t="shared" si="2"/>
        <v/>
      </c>
      <c r="J54" s="7"/>
      <c r="K54" s="7"/>
      <c r="L54" s="64" t="str">
        <f>Taida</f>
        <v/>
      </c>
      <c r="M54" s="1"/>
    </row>
    <row r="55" spans="1:13" ht="15" x14ac:dyDescent="0.25">
      <c r="A55" s="47"/>
      <c r="B55" s="17" t="str">
        <f t="shared" si="0"/>
        <v/>
      </c>
      <c r="C55" s="17" t="str">
        <f t="shared" si="0"/>
        <v/>
      </c>
      <c r="D55" s="43"/>
      <c r="E55" s="17" t="str">
        <f t="shared" si="1"/>
        <v/>
      </c>
      <c r="F55" s="21"/>
      <c r="G55" s="7"/>
      <c r="H55" s="7"/>
      <c r="I55" s="17" t="str">
        <f t="shared" si="2"/>
        <v/>
      </c>
      <c r="J55" s="7"/>
      <c r="K55" s="7"/>
      <c r="L55" s="64" t="str">
        <f>Taida</f>
        <v/>
      </c>
      <c r="M55" s="1"/>
    </row>
    <row r="56" spans="1:13" ht="15" x14ac:dyDescent="0.25">
      <c r="A56" s="47"/>
      <c r="B56" s="17" t="str">
        <f t="shared" si="0"/>
        <v/>
      </c>
      <c r="C56" s="17" t="str">
        <f t="shared" si="0"/>
        <v/>
      </c>
      <c r="D56" s="43"/>
      <c r="E56" s="17" t="str">
        <f t="shared" si="1"/>
        <v/>
      </c>
      <c r="F56" s="21"/>
      <c r="G56" s="7"/>
      <c r="H56" s="7"/>
      <c r="I56" s="17" t="str">
        <f t="shared" si="2"/>
        <v/>
      </c>
      <c r="J56" s="7"/>
      <c r="K56" s="7"/>
      <c r="L56" s="64" t="str">
        <f>Taida</f>
        <v/>
      </c>
      <c r="M56" s="1"/>
    </row>
    <row r="57" spans="1:13" ht="15" x14ac:dyDescent="0.25">
      <c r="A57" s="47"/>
      <c r="B57" s="17" t="str">
        <f t="shared" si="0"/>
        <v/>
      </c>
      <c r="C57" s="17" t="str">
        <f t="shared" si="0"/>
        <v/>
      </c>
      <c r="D57" s="43"/>
      <c r="E57" s="17" t="str">
        <f t="shared" si="1"/>
        <v/>
      </c>
      <c r="F57" s="21"/>
      <c r="G57" s="7"/>
      <c r="H57" s="7"/>
      <c r="I57" s="17" t="str">
        <f t="shared" si="2"/>
        <v/>
      </c>
      <c r="J57" s="7"/>
      <c r="K57" s="7"/>
      <c r="L57" s="64" t="str">
        <f>Taida</f>
        <v/>
      </c>
      <c r="M57" s="1"/>
    </row>
    <row r="58" spans="1:13" ht="15" x14ac:dyDescent="0.25">
      <c r="A58" s="47"/>
      <c r="B58" s="17" t="str">
        <f t="shared" si="0"/>
        <v/>
      </c>
      <c r="C58" s="17" t="str">
        <f t="shared" si="0"/>
        <v/>
      </c>
      <c r="D58" s="43"/>
      <c r="E58" s="17" t="str">
        <f t="shared" si="1"/>
        <v/>
      </c>
      <c r="F58" s="21"/>
      <c r="G58" s="7"/>
      <c r="H58" s="7"/>
      <c r="I58" s="17" t="str">
        <f t="shared" si="2"/>
        <v/>
      </c>
      <c r="J58" s="7"/>
      <c r="K58" s="7"/>
      <c r="L58" s="64" t="str">
        <f>Taida</f>
        <v/>
      </c>
      <c r="M58" s="1"/>
    </row>
    <row r="59" spans="1:13" ht="15" x14ac:dyDescent="0.25">
      <c r="A59" s="47"/>
      <c r="B59" s="17" t="str">
        <f t="shared" si="0"/>
        <v/>
      </c>
      <c r="C59" s="17" t="str">
        <f t="shared" si="0"/>
        <v/>
      </c>
      <c r="D59" s="43"/>
      <c r="E59" s="17" t="str">
        <f t="shared" si="1"/>
        <v/>
      </c>
      <c r="F59" s="21"/>
      <c r="G59" s="7"/>
      <c r="H59" s="7"/>
      <c r="I59" s="17" t="str">
        <f t="shared" si="2"/>
        <v/>
      </c>
      <c r="J59" s="7"/>
      <c r="K59" s="7"/>
      <c r="L59" s="64" t="str">
        <f>Taida</f>
        <v/>
      </c>
      <c r="M59" s="1"/>
    </row>
    <row r="60" spans="1:13" ht="15" x14ac:dyDescent="0.25">
      <c r="A60" s="47"/>
      <c r="B60" s="17" t="str">
        <f t="shared" si="0"/>
        <v/>
      </c>
      <c r="C60" s="17" t="str">
        <f t="shared" si="0"/>
        <v/>
      </c>
      <c r="D60" s="43"/>
      <c r="E60" s="17" t="str">
        <f t="shared" si="1"/>
        <v/>
      </c>
      <c r="F60" s="21"/>
      <c r="G60" s="7"/>
      <c r="H60" s="7"/>
      <c r="I60" s="17" t="str">
        <f t="shared" si="2"/>
        <v/>
      </c>
      <c r="J60" s="7"/>
      <c r="K60" s="7"/>
      <c r="L60" s="64" t="str">
        <f>Taida</f>
        <v/>
      </c>
      <c r="M60" s="1"/>
    </row>
    <row r="61" spans="1:13" ht="15" x14ac:dyDescent="0.25">
      <c r="A61" s="47"/>
      <c r="B61" s="17" t="str">
        <f t="shared" si="0"/>
        <v/>
      </c>
      <c r="C61" s="17" t="str">
        <f t="shared" si="0"/>
        <v/>
      </c>
      <c r="D61" s="43"/>
      <c r="E61" s="17" t="str">
        <f t="shared" si="1"/>
        <v/>
      </c>
      <c r="F61" s="21"/>
      <c r="G61" s="7"/>
      <c r="H61" s="7"/>
      <c r="I61" s="17" t="str">
        <f t="shared" si="2"/>
        <v/>
      </c>
      <c r="J61" s="7"/>
      <c r="K61" s="7"/>
      <c r="L61" s="64" t="str">
        <f>Taida</f>
        <v/>
      </c>
      <c r="M61" s="1"/>
    </row>
    <row r="62" spans="1:13" ht="15" x14ac:dyDescent="0.25">
      <c r="A62" s="47"/>
      <c r="B62" s="17" t="str">
        <f t="shared" si="0"/>
        <v/>
      </c>
      <c r="C62" s="17" t="str">
        <f t="shared" si="0"/>
        <v/>
      </c>
      <c r="D62" s="43"/>
      <c r="E62" s="17" t="str">
        <f t="shared" si="1"/>
        <v/>
      </c>
      <c r="F62" s="21"/>
      <c r="G62" s="7"/>
      <c r="H62" s="7"/>
      <c r="I62" s="17" t="str">
        <f t="shared" si="2"/>
        <v/>
      </c>
      <c r="J62" s="7"/>
      <c r="K62" s="7"/>
      <c r="L62" s="64" t="str">
        <f>Taida</f>
        <v/>
      </c>
      <c r="M62" s="1"/>
    </row>
    <row r="63" spans="1:13" ht="15" x14ac:dyDescent="0.25">
      <c r="A63" s="47"/>
      <c r="B63" s="17" t="str">
        <f t="shared" si="0"/>
        <v/>
      </c>
      <c r="C63" s="17" t="str">
        <f t="shared" si="0"/>
        <v/>
      </c>
      <c r="D63" s="43"/>
      <c r="E63" s="17" t="str">
        <f t="shared" si="1"/>
        <v/>
      </c>
      <c r="F63" s="21"/>
      <c r="G63" s="7"/>
      <c r="H63" s="7"/>
      <c r="I63" s="17" t="str">
        <f t="shared" si="2"/>
        <v/>
      </c>
      <c r="J63" s="7"/>
      <c r="K63" s="7"/>
      <c r="L63" s="64" t="str">
        <f>Taida</f>
        <v/>
      </c>
      <c r="M63" s="1"/>
    </row>
    <row r="64" spans="1:13" ht="15" x14ac:dyDescent="0.25">
      <c r="A64" s="47"/>
      <c r="B64" s="17" t="str">
        <f t="shared" si="0"/>
        <v/>
      </c>
      <c r="C64" s="17" t="str">
        <f t="shared" si="0"/>
        <v/>
      </c>
      <c r="D64" s="43"/>
      <c r="E64" s="17" t="str">
        <f t="shared" si="1"/>
        <v/>
      </c>
      <c r="F64" s="21"/>
      <c r="G64" s="7"/>
      <c r="H64" s="7"/>
      <c r="I64" s="17" t="str">
        <f t="shared" si="2"/>
        <v/>
      </c>
      <c r="J64" s="7"/>
      <c r="K64" s="7"/>
      <c r="L64" s="64" t="str">
        <f>Taida</f>
        <v/>
      </c>
      <c r="M64" s="1"/>
    </row>
    <row r="65" spans="1:13" ht="15" x14ac:dyDescent="0.25">
      <c r="A65" s="47"/>
      <c r="B65" s="17" t="str">
        <f t="shared" si="0"/>
        <v/>
      </c>
      <c r="C65" s="17" t="str">
        <f t="shared" si="0"/>
        <v/>
      </c>
      <c r="D65" s="43"/>
      <c r="E65" s="17" t="str">
        <f t="shared" si="1"/>
        <v/>
      </c>
      <c r="F65" s="21"/>
      <c r="G65" s="7"/>
      <c r="H65" s="7"/>
      <c r="I65" s="17" t="str">
        <f t="shared" si="2"/>
        <v/>
      </c>
      <c r="J65" s="7"/>
      <c r="K65" s="7"/>
      <c r="L65" s="64" t="str">
        <f>Taida</f>
        <v/>
      </c>
      <c r="M65" s="1"/>
    </row>
    <row r="66" spans="1:13" ht="15" x14ac:dyDescent="0.25">
      <c r="A66" s="47"/>
      <c r="B66" s="17" t="str">
        <f t="shared" si="0"/>
        <v/>
      </c>
      <c r="C66" s="17" t="str">
        <f t="shared" si="0"/>
        <v/>
      </c>
      <c r="D66" s="43"/>
      <c r="E66" s="17" t="str">
        <f t="shared" si="1"/>
        <v/>
      </c>
      <c r="F66" s="21"/>
      <c r="G66" s="7"/>
      <c r="H66" s="7"/>
      <c r="I66" s="17" t="str">
        <f t="shared" si="2"/>
        <v/>
      </c>
      <c r="J66" s="7"/>
      <c r="K66" s="7"/>
      <c r="L66" s="64" t="str">
        <f>Taida</f>
        <v/>
      </c>
      <c r="M66" s="1"/>
    </row>
    <row r="67" spans="1:13" ht="15" x14ac:dyDescent="0.25">
      <c r="A67" s="47"/>
      <c r="B67" s="17" t="str">
        <f t="shared" si="0"/>
        <v/>
      </c>
      <c r="C67" s="17" t="str">
        <f t="shared" si="0"/>
        <v/>
      </c>
      <c r="D67" s="43"/>
      <c r="E67" s="17" t="str">
        <f t="shared" si="1"/>
        <v/>
      </c>
      <c r="F67" s="21"/>
      <c r="G67" s="7"/>
      <c r="H67" s="7"/>
      <c r="I67" s="17" t="str">
        <f t="shared" si="2"/>
        <v/>
      </c>
      <c r="J67" s="7"/>
      <c r="K67" s="7"/>
      <c r="L67" s="64" t="str">
        <f>Taida</f>
        <v/>
      </c>
      <c r="M67" s="1"/>
    </row>
    <row r="68" spans="1:13" ht="15" x14ac:dyDescent="0.25">
      <c r="A68" s="47"/>
      <c r="B68" s="17" t="str">
        <f t="shared" si="0"/>
        <v/>
      </c>
      <c r="C68" s="17" t="str">
        <f t="shared" si="0"/>
        <v/>
      </c>
      <c r="D68" s="43"/>
      <c r="E68" s="17" t="str">
        <f t="shared" si="1"/>
        <v/>
      </c>
      <c r="F68" s="21"/>
      <c r="G68" s="7"/>
      <c r="H68" s="7"/>
      <c r="I68" s="17" t="str">
        <f t="shared" si="2"/>
        <v/>
      </c>
      <c r="J68" s="7"/>
      <c r="K68" s="7"/>
      <c r="L68" s="64" t="str">
        <f>Taida</f>
        <v/>
      </c>
      <c r="M68" s="1"/>
    </row>
    <row r="69" spans="1:13" ht="15" x14ac:dyDescent="0.25">
      <c r="A69" s="47"/>
      <c r="B69" s="17" t="str">
        <f t="shared" ref="B69:C104" si="3">Pohieriala_nimetus</f>
        <v/>
      </c>
      <c r="C69" s="17" t="str">
        <f t="shared" si="3"/>
        <v/>
      </c>
      <c r="D69" s="43"/>
      <c r="E69" s="17" t="str">
        <f t="shared" ref="E69:E104" si="4">RTnimetus</f>
        <v/>
      </c>
      <c r="F69" s="21"/>
      <c r="G69" s="7"/>
      <c r="H69" s="7"/>
      <c r="I69" s="17" t="str">
        <f t="shared" ref="I69:I104" si="5">Pohjus</f>
        <v/>
      </c>
      <c r="J69" s="7"/>
      <c r="K69" s="7"/>
      <c r="L69" s="64" t="str">
        <f>Taida</f>
        <v/>
      </c>
      <c r="M69" s="1"/>
    </row>
    <row r="70" spans="1:13" ht="15" x14ac:dyDescent="0.25">
      <c r="A70" s="47"/>
      <c r="B70" s="17" t="str">
        <f t="shared" si="3"/>
        <v/>
      </c>
      <c r="C70" s="17" t="str">
        <f t="shared" si="3"/>
        <v/>
      </c>
      <c r="D70" s="43"/>
      <c r="E70" s="17" t="str">
        <f t="shared" si="4"/>
        <v/>
      </c>
      <c r="F70" s="21"/>
      <c r="G70" s="7"/>
      <c r="H70" s="7"/>
      <c r="I70" s="17" t="str">
        <f t="shared" si="5"/>
        <v/>
      </c>
      <c r="J70" s="7"/>
      <c r="K70" s="7"/>
      <c r="L70" s="64" t="str">
        <f>Taida</f>
        <v/>
      </c>
      <c r="M70" s="1"/>
    </row>
    <row r="71" spans="1:13" ht="15" x14ac:dyDescent="0.25">
      <c r="A71" s="47"/>
      <c r="B71" s="17" t="str">
        <f t="shared" si="3"/>
        <v/>
      </c>
      <c r="C71" s="17" t="str">
        <f t="shared" si="3"/>
        <v/>
      </c>
      <c r="D71" s="43"/>
      <c r="E71" s="17" t="str">
        <f t="shared" si="4"/>
        <v/>
      </c>
      <c r="F71" s="21"/>
      <c r="G71" s="7"/>
      <c r="H71" s="7"/>
      <c r="I71" s="17" t="str">
        <f t="shared" si="5"/>
        <v/>
      </c>
      <c r="J71" s="7"/>
      <c r="K71" s="7"/>
      <c r="L71" s="64" t="str">
        <f>Taida</f>
        <v/>
      </c>
      <c r="M71" s="1"/>
    </row>
    <row r="72" spans="1:13" ht="15" x14ac:dyDescent="0.25">
      <c r="A72" s="47"/>
      <c r="B72" s="17" t="str">
        <f t="shared" si="3"/>
        <v/>
      </c>
      <c r="C72" s="17" t="str">
        <f t="shared" si="3"/>
        <v/>
      </c>
      <c r="D72" s="43"/>
      <c r="E72" s="17" t="str">
        <f t="shared" si="4"/>
        <v/>
      </c>
      <c r="F72" s="21"/>
      <c r="G72" s="7"/>
      <c r="H72" s="7"/>
      <c r="I72" s="17" t="str">
        <f t="shared" si="5"/>
        <v/>
      </c>
      <c r="J72" s="7"/>
      <c r="K72" s="7"/>
      <c r="L72" s="64" t="str">
        <f>Taida</f>
        <v/>
      </c>
      <c r="M72" s="1"/>
    </row>
    <row r="73" spans="1:13" ht="15" x14ac:dyDescent="0.25">
      <c r="A73" s="47"/>
      <c r="B73" s="17" t="str">
        <f t="shared" si="3"/>
        <v/>
      </c>
      <c r="C73" s="17" t="str">
        <f t="shared" si="3"/>
        <v/>
      </c>
      <c r="D73" s="43"/>
      <c r="E73" s="17" t="str">
        <f t="shared" si="4"/>
        <v/>
      </c>
      <c r="F73" s="21"/>
      <c r="G73" s="7"/>
      <c r="H73" s="7"/>
      <c r="I73" s="17" t="str">
        <f t="shared" si="5"/>
        <v/>
      </c>
      <c r="J73" s="7"/>
      <c r="K73" s="7"/>
      <c r="L73" s="64" t="str">
        <f>Taida</f>
        <v/>
      </c>
      <c r="M73" s="1"/>
    </row>
    <row r="74" spans="1:13" ht="15" x14ac:dyDescent="0.25">
      <c r="A74" s="47"/>
      <c r="B74" s="17" t="str">
        <f t="shared" si="3"/>
        <v/>
      </c>
      <c r="C74" s="17" t="str">
        <f t="shared" si="3"/>
        <v/>
      </c>
      <c r="D74" s="43"/>
      <c r="E74" s="17" t="str">
        <f t="shared" si="4"/>
        <v/>
      </c>
      <c r="F74" s="21"/>
      <c r="G74" s="7"/>
      <c r="H74" s="7"/>
      <c r="I74" s="17" t="str">
        <f t="shared" si="5"/>
        <v/>
      </c>
      <c r="J74" s="7"/>
      <c r="K74" s="7"/>
      <c r="L74" s="64" t="str">
        <f>Taida</f>
        <v/>
      </c>
      <c r="M74" s="1"/>
    </row>
    <row r="75" spans="1:13" ht="15" x14ac:dyDescent="0.25">
      <c r="A75" s="47"/>
      <c r="B75" s="17" t="str">
        <f t="shared" si="3"/>
        <v/>
      </c>
      <c r="C75" s="17" t="str">
        <f t="shared" si="3"/>
        <v/>
      </c>
      <c r="D75" s="43"/>
      <c r="E75" s="17" t="str">
        <f t="shared" si="4"/>
        <v/>
      </c>
      <c r="F75" s="21"/>
      <c r="G75" s="7"/>
      <c r="H75" s="7"/>
      <c r="I75" s="17" t="str">
        <f t="shared" si="5"/>
        <v/>
      </c>
      <c r="J75" s="7"/>
      <c r="K75" s="7"/>
      <c r="L75" s="64" t="str">
        <f>Taida</f>
        <v/>
      </c>
      <c r="M75" s="1"/>
    </row>
    <row r="76" spans="1:13" ht="15" x14ac:dyDescent="0.25">
      <c r="A76" s="47"/>
      <c r="B76" s="17" t="str">
        <f t="shared" si="3"/>
        <v/>
      </c>
      <c r="C76" s="17" t="str">
        <f t="shared" si="3"/>
        <v/>
      </c>
      <c r="D76" s="43"/>
      <c r="E76" s="17" t="str">
        <f t="shared" si="4"/>
        <v/>
      </c>
      <c r="F76" s="21"/>
      <c r="G76" s="7"/>
      <c r="H76" s="7"/>
      <c r="I76" s="17" t="str">
        <f t="shared" si="5"/>
        <v/>
      </c>
      <c r="J76" s="7"/>
      <c r="K76" s="7"/>
      <c r="L76" s="64" t="str">
        <f>Taida</f>
        <v/>
      </c>
      <c r="M76" s="1"/>
    </row>
    <row r="77" spans="1:13" ht="15" x14ac:dyDescent="0.25">
      <c r="A77" s="47"/>
      <c r="B77" s="17" t="str">
        <f t="shared" si="3"/>
        <v/>
      </c>
      <c r="C77" s="17" t="str">
        <f t="shared" si="3"/>
        <v/>
      </c>
      <c r="D77" s="43"/>
      <c r="E77" s="17" t="str">
        <f t="shared" si="4"/>
        <v/>
      </c>
      <c r="F77" s="21"/>
      <c r="G77" s="7"/>
      <c r="H77" s="7"/>
      <c r="I77" s="17" t="str">
        <f t="shared" si="5"/>
        <v/>
      </c>
      <c r="J77" s="7"/>
      <c r="K77" s="7"/>
      <c r="L77" s="64" t="str">
        <f>Taida</f>
        <v/>
      </c>
      <c r="M77" s="1"/>
    </row>
    <row r="78" spans="1:13" ht="15" x14ac:dyDescent="0.25">
      <c r="A78" s="47"/>
      <c r="B78" s="17" t="str">
        <f t="shared" si="3"/>
        <v/>
      </c>
      <c r="C78" s="17" t="str">
        <f t="shared" si="3"/>
        <v/>
      </c>
      <c r="D78" s="43"/>
      <c r="E78" s="17" t="str">
        <f t="shared" si="4"/>
        <v/>
      </c>
      <c r="F78" s="21"/>
      <c r="G78" s="7"/>
      <c r="H78" s="7"/>
      <c r="I78" s="17" t="str">
        <f t="shared" si="5"/>
        <v/>
      </c>
      <c r="J78" s="7"/>
      <c r="K78" s="7"/>
      <c r="L78" s="64" t="str">
        <f>Taida</f>
        <v/>
      </c>
      <c r="M78" s="1"/>
    </row>
    <row r="79" spans="1:13" ht="15" x14ac:dyDescent="0.25">
      <c r="A79" s="47"/>
      <c r="B79" s="17" t="str">
        <f t="shared" si="3"/>
        <v/>
      </c>
      <c r="C79" s="17" t="str">
        <f t="shared" si="3"/>
        <v/>
      </c>
      <c r="D79" s="43"/>
      <c r="E79" s="17" t="str">
        <f t="shared" si="4"/>
        <v/>
      </c>
      <c r="F79" s="21"/>
      <c r="G79" s="7"/>
      <c r="H79" s="7"/>
      <c r="I79" s="17" t="str">
        <f t="shared" si="5"/>
        <v/>
      </c>
      <c r="J79" s="7"/>
      <c r="K79" s="7"/>
      <c r="L79" s="64" t="str">
        <f>Taida</f>
        <v/>
      </c>
      <c r="M79" s="1"/>
    </row>
    <row r="80" spans="1:13" ht="15" x14ac:dyDescent="0.25">
      <c r="A80" s="47"/>
      <c r="B80" s="17" t="str">
        <f t="shared" si="3"/>
        <v/>
      </c>
      <c r="C80" s="17" t="str">
        <f t="shared" si="3"/>
        <v/>
      </c>
      <c r="D80" s="43"/>
      <c r="E80" s="17" t="str">
        <f t="shared" si="4"/>
        <v/>
      </c>
      <c r="F80" s="21"/>
      <c r="G80" s="7"/>
      <c r="H80" s="7"/>
      <c r="I80" s="17" t="str">
        <f t="shared" si="5"/>
        <v/>
      </c>
      <c r="J80" s="7"/>
      <c r="K80" s="7"/>
      <c r="L80" s="64" t="str">
        <f>Taida</f>
        <v/>
      </c>
      <c r="M80" s="1"/>
    </row>
    <row r="81" spans="1:13" ht="15" x14ac:dyDescent="0.25">
      <c r="A81" s="47"/>
      <c r="B81" s="17" t="str">
        <f t="shared" si="3"/>
        <v/>
      </c>
      <c r="C81" s="17" t="str">
        <f t="shared" si="3"/>
        <v/>
      </c>
      <c r="D81" s="43"/>
      <c r="E81" s="17" t="str">
        <f t="shared" si="4"/>
        <v/>
      </c>
      <c r="F81" s="21"/>
      <c r="G81" s="7"/>
      <c r="H81" s="7"/>
      <c r="I81" s="17" t="str">
        <f t="shared" si="5"/>
        <v/>
      </c>
      <c r="J81" s="7"/>
      <c r="K81" s="7"/>
      <c r="L81" s="64" t="str">
        <f>Taida</f>
        <v/>
      </c>
      <c r="M81" s="1"/>
    </row>
    <row r="82" spans="1:13" ht="15" x14ac:dyDescent="0.25">
      <c r="A82" s="47"/>
      <c r="B82" s="17" t="str">
        <f t="shared" si="3"/>
        <v/>
      </c>
      <c r="C82" s="17" t="str">
        <f t="shared" si="3"/>
        <v/>
      </c>
      <c r="D82" s="43"/>
      <c r="E82" s="17" t="str">
        <f t="shared" si="4"/>
        <v/>
      </c>
      <c r="F82" s="21"/>
      <c r="G82" s="7"/>
      <c r="H82" s="7"/>
      <c r="I82" s="17" t="str">
        <f t="shared" si="5"/>
        <v/>
      </c>
      <c r="J82" s="7"/>
      <c r="K82" s="7"/>
      <c r="L82" s="64" t="str">
        <f>Taida</f>
        <v/>
      </c>
      <c r="M82" s="1"/>
    </row>
    <row r="83" spans="1:13" ht="15" x14ac:dyDescent="0.25">
      <c r="A83" s="47"/>
      <c r="B83" s="17" t="str">
        <f t="shared" si="3"/>
        <v/>
      </c>
      <c r="C83" s="17" t="str">
        <f t="shared" si="3"/>
        <v/>
      </c>
      <c r="D83" s="43"/>
      <c r="E83" s="17" t="str">
        <f t="shared" si="4"/>
        <v/>
      </c>
      <c r="F83" s="21"/>
      <c r="G83" s="7"/>
      <c r="H83" s="7"/>
      <c r="I83" s="17" t="str">
        <f t="shared" si="5"/>
        <v/>
      </c>
      <c r="J83" s="7"/>
      <c r="K83" s="7"/>
      <c r="L83" s="64" t="str">
        <f>Taida</f>
        <v/>
      </c>
      <c r="M83" s="1"/>
    </row>
    <row r="84" spans="1:13" ht="15" x14ac:dyDescent="0.25">
      <c r="A84" s="47"/>
      <c r="B84" s="17" t="str">
        <f t="shared" si="3"/>
        <v/>
      </c>
      <c r="C84" s="17" t="str">
        <f t="shared" si="3"/>
        <v/>
      </c>
      <c r="D84" s="43"/>
      <c r="E84" s="17" t="str">
        <f t="shared" si="4"/>
        <v/>
      </c>
      <c r="F84" s="21"/>
      <c r="G84" s="7"/>
      <c r="H84" s="7"/>
      <c r="I84" s="17" t="str">
        <f t="shared" si="5"/>
        <v/>
      </c>
      <c r="J84" s="7"/>
      <c r="K84" s="7"/>
      <c r="L84" s="64" t="str">
        <f>Taida</f>
        <v/>
      </c>
      <c r="M84" s="1"/>
    </row>
    <row r="85" spans="1:13" ht="15" x14ac:dyDescent="0.25">
      <c r="A85" s="47"/>
      <c r="B85" s="17" t="str">
        <f t="shared" si="3"/>
        <v/>
      </c>
      <c r="C85" s="17" t="str">
        <f t="shared" si="3"/>
        <v/>
      </c>
      <c r="D85" s="43"/>
      <c r="E85" s="17" t="str">
        <f t="shared" si="4"/>
        <v/>
      </c>
      <c r="F85" s="21"/>
      <c r="G85" s="7"/>
      <c r="H85" s="7"/>
      <c r="I85" s="17" t="str">
        <f t="shared" si="5"/>
        <v/>
      </c>
      <c r="J85" s="7"/>
      <c r="K85" s="7"/>
      <c r="L85" s="64" t="str">
        <f>Taida</f>
        <v/>
      </c>
      <c r="M85" s="1"/>
    </row>
    <row r="86" spans="1:13" ht="15" x14ac:dyDescent="0.25">
      <c r="A86" s="47"/>
      <c r="B86" s="17" t="str">
        <f t="shared" si="3"/>
        <v/>
      </c>
      <c r="C86" s="17" t="str">
        <f t="shared" si="3"/>
        <v/>
      </c>
      <c r="D86" s="43"/>
      <c r="E86" s="17" t="str">
        <f t="shared" si="4"/>
        <v/>
      </c>
      <c r="F86" s="21"/>
      <c r="G86" s="7"/>
      <c r="H86" s="7"/>
      <c r="I86" s="17" t="str">
        <f t="shared" si="5"/>
        <v/>
      </c>
      <c r="J86" s="7"/>
      <c r="K86" s="7"/>
      <c r="L86" s="64" t="str">
        <f>Taida</f>
        <v/>
      </c>
      <c r="M86" s="1"/>
    </row>
    <row r="87" spans="1:13" ht="15" x14ac:dyDescent="0.25">
      <c r="A87" s="47"/>
      <c r="B87" s="17" t="str">
        <f t="shared" si="3"/>
        <v/>
      </c>
      <c r="C87" s="17" t="str">
        <f t="shared" si="3"/>
        <v/>
      </c>
      <c r="D87" s="43"/>
      <c r="E87" s="17" t="str">
        <f t="shared" si="4"/>
        <v/>
      </c>
      <c r="F87" s="21"/>
      <c r="G87" s="7"/>
      <c r="H87" s="7"/>
      <c r="I87" s="17" t="str">
        <f t="shared" si="5"/>
        <v/>
      </c>
      <c r="J87" s="7"/>
      <c r="K87" s="7"/>
      <c r="L87" s="64" t="str">
        <f>Taida</f>
        <v/>
      </c>
      <c r="M87" s="1"/>
    </row>
    <row r="88" spans="1:13" ht="15" x14ac:dyDescent="0.25">
      <c r="A88" s="47"/>
      <c r="B88" s="17" t="str">
        <f t="shared" si="3"/>
        <v/>
      </c>
      <c r="C88" s="17" t="str">
        <f t="shared" si="3"/>
        <v/>
      </c>
      <c r="D88" s="43"/>
      <c r="E88" s="17" t="str">
        <f t="shared" si="4"/>
        <v/>
      </c>
      <c r="F88" s="21"/>
      <c r="G88" s="7"/>
      <c r="H88" s="7"/>
      <c r="I88" s="17" t="str">
        <f t="shared" si="5"/>
        <v/>
      </c>
      <c r="J88" s="7"/>
      <c r="K88" s="7"/>
      <c r="L88" s="64" t="str">
        <f>Taida</f>
        <v/>
      </c>
      <c r="M88" s="1"/>
    </row>
    <row r="89" spans="1:13" ht="15" x14ac:dyDescent="0.25">
      <c r="A89" s="47"/>
      <c r="B89" s="17" t="str">
        <f t="shared" si="3"/>
        <v/>
      </c>
      <c r="C89" s="17" t="str">
        <f t="shared" si="3"/>
        <v/>
      </c>
      <c r="D89" s="43"/>
      <c r="E89" s="17" t="str">
        <f t="shared" si="4"/>
        <v/>
      </c>
      <c r="F89" s="21"/>
      <c r="G89" s="7"/>
      <c r="H89" s="7"/>
      <c r="I89" s="17" t="str">
        <f t="shared" si="5"/>
        <v/>
      </c>
      <c r="J89" s="7"/>
      <c r="K89" s="7"/>
      <c r="L89" s="64" t="str">
        <f>Taida</f>
        <v/>
      </c>
      <c r="M89" s="1"/>
    </row>
    <row r="90" spans="1:13" ht="15" x14ac:dyDescent="0.25">
      <c r="A90" s="47"/>
      <c r="B90" s="17" t="str">
        <f t="shared" si="3"/>
        <v/>
      </c>
      <c r="C90" s="17" t="str">
        <f t="shared" si="3"/>
        <v/>
      </c>
      <c r="D90" s="43"/>
      <c r="E90" s="17" t="str">
        <f t="shared" si="4"/>
        <v/>
      </c>
      <c r="F90" s="21"/>
      <c r="G90" s="7"/>
      <c r="H90" s="7"/>
      <c r="I90" s="17" t="str">
        <f t="shared" si="5"/>
        <v/>
      </c>
      <c r="J90" s="7"/>
      <c r="K90" s="7"/>
      <c r="L90" s="64" t="str">
        <f>Taida</f>
        <v/>
      </c>
      <c r="M90" s="1"/>
    </row>
    <row r="91" spans="1:13" ht="15" x14ac:dyDescent="0.25">
      <c r="A91" s="47"/>
      <c r="B91" s="17" t="str">
        <f t="shared" si="3"/>
        <v/>
      </c>
      <c r="C91" s="17" t="str">
        <f t="shared" si="3"/>
        <v/>
      </c>
      <c r="D91" s="43"/>
      <c r="E91" s="17" t="str">
        <f t="shared" si="4"/>
        <v/>
      </c>
      <c r="F91" s="21"/>
      <c r="G91" s="7"/>
      <c r="H91" s="7"/>
      <c r="I91" s="17" t="str">
        <f t="shared" si="5"/>
        <v/>
      </c>
      <c r="J91" s="7"/>
      <c r="K91" s="7"/>
      <c r="L91" s="64" t="str">
        <f>Taida</f>
        <v/>
      </c>
      <c r="M91" s="1"/>
    </row>
    <row r="92" spans="1:13" ht="15" x14ac:dyDescent="0.25">
      <c r="A92" s="47"/>
      <c r="B92" s="17" t="str">
        <f t="shared" si="3"/>
        <v/>
      </c>
      <c r="C92" s="17" t="str">
        <f t="shared" si="3"/>
        <v/>
      </c>
      <c r="D92" s="43"/>
      <c r="E92" s="17" t="str">
        <f t="shared" si="4"/>
        <v/>
      </c>
      <c r="F92" s="21"/>
      <c r="G92" s="7"/>
      <c r="H92" s="7"/>
      <c r="I92" s="17" t="str">
        <f t="shared" si="5"/>
        <v/>
      </c>
      <c r="J92" s="7"/>
      <c r="K92" s="7"/>
      <c r="L92" s="64" t="str">
        <f>Taida</f>
        <v/>
      </c>
      <c r="M92" s="1"/>
    </row>
    <row r="93" spans="1:13" ht="15" x14ac:dyDescent="0.25">
      <c r="A93" s="47"/>
      <c r="B93" s="17" t="str">
        <f t="shared" si="3"/>
        <v/>
      </c>
      <c r="C93" s="17" t="str">
        <f t="shared" si="3"/>
        <v/>
      </c>
      <c r="D93" s="43"/>
      <c r="E93" s="17" t="str">
        <f t="shared" si="4"/>
        <v/>
      </c>
      <c r="F93" s="21"/>
      <c r="G93" s="7"/>
      <c r="H93" s="7"/>
      <c r="I93" s="17" t="str">
        <f t="shared" si="5"/>
        <v/>
      </c>
      <c r="J93" s="7"/>
      <c r="K93" s="7"/>
      <c r="L93" s="64" t="str">
        <f>Taida</f>
        <v/>
      </c>
      <c r="M93" s="1"/>
    </row>
    <row r="94" spans="1:13" ht="15" x14ac:dyDescent="0.25">
      <c r="A94" s="47"/>
      <c r="B94" s="17" t="str">
        <f t="shared" si="3"/>
        <v/>
      </c>
      <c r="C94" s="17" t="str">
        <f t="shared" si="3"/>
        <v/>
      </c>
      <c r="D94" s="43"/>
      <c r="E94" s="17" t="str">
        <f t="shared" si="4"/>
        <v/>
      </c>
      <c r="F94" s="21"/>
      <c r="G94" s="7"/>
      <c r="H94" s="7"/>
      <c r="I94" s="17" t="str">
        <f t="shared" si="5"/>
        <v/>
      </c>
      <c r="J94" s="7"/>
      <c r="K94" s="7"/>
      <c r="L94" s="64" t="str">
        <f>Taida</f>
        <v/>
      </c>
      <c r="M94" s="1"/>
    </row>
    <row r="95" spans="1:13" ht="15" x14ac:dyDescent="0.25">
      <c r="A95" s="47"/>
      <c r="B95" s="17" t="str">
        <f t="shared" si="3"/>
        <v/>
      </c>
      <c r="C95" s="17" t="str">
        <f t="shared" si="3"/>
        <v/>
      </c>
      <c r="D95" s="43"/>
      <c r="E95" s="17" t="str">
        <f t="shared" si="4"/>
        <v/>
      </c>
      <c r="F95" s="21"/>
      <c r="G95" s="7"/>
      <c r="H95" s="7"/>
      <c r="I95" s="17" t="str">
        <f t="shared" si="5"/>
        <v/>
      </c>
      <c r="J95" s="7"/>
      <c r="K95" s="7"/>
      <c r="L95" s="64" t="str">
        <f>Taida</f>
        <v/>
      </c>
      <c r="M95" s="1"/>
    </row>
    <row r="96" spans="1:13" ht="15" x14ac:dyDescent="0.25">
      <c r="A96" s="47"/>
      <c r="B96" s="17" t="str">
        <f t="shared" si="3"/>
        <v/>
      </c>
      <c r="C96" s="17" t="str">
        <f t="shared" si="3"/>
        <v/>
      </c>
      <c r="D96" s="43"/>
      <c r="E96" s="17" t="str">
        <f t="shared" si="4"/>
        <v/>
      </c>
      <c r="F96" s="21"/>
      <c r="G96" s="7"/>
      <c r="H96" s="7"/>
      <c r="I96" s="17" t="str">
        <f t="shared" si="5"/>
        <v/>
      </c>
      <c r="J96" s="7"/>
      <c r="K96" s="7"/>
      <c r="L96" s="64" t="str">
        <f>Taida</f>
        <v/>
      </c>
      <c r="M96" s="1"/>
    </row>
    <row r="97" spans="1:13" ht="15" x14ac:dyDescent="0.25">
      <c r="A97" s="47"/>
      <c r="B97" s="17" t="str">
        <f t="shared" si="3"/>
        <v/>
      </c>
      <c r="C97" s="17" t="str">
        <f t="shared" si="3"/>
        <v/>
      </c>
      <c r="D97" s="43"/>
      <c r="E97" s="17" t="str">
        <f t="shared" si="4"/>
        <v/>
      </c>
      <c r="F97" s="21"/>
      <c r="G97" s="7"/>
      <c r="H97" s="7"/>
      <c r="I97" s="17" t="str">
        <f t="shared" si="5"/>
        <v/>
      </c>
      <c r="J97" s="7"/>
      <c r="K97" s="7"/>
      <c r="L97" s="64" t="str">
        <f>Taida</f>
        <v/>
      </c>
      <c r="M97" s="1"/>
    </row>
    <row r="98" spans="1:13" ht="15" x14ac:dyDescent="0.25">
      <c r="A98" s="47"/>
      <c r="B98" s="17" t="str">
        <f t="shared" si="3"/>
        <v/>
      </c>
      <c r="C98" s="17" t="str">
        <f t="shared" si="3"/>
        <v/>
      </c>
      <c r="D98" s="43"/>
      <c r="E98" s="17" t="str">
        <f t="shared" si="4"/>
        <v/>
      </c>
      <c r="F98" s="21"/>
      <c r="G98" s="7"/>
      <c r="H98" s="7"/>
      <c r="I98" s="17" t="str">
        <f t="shared" si="5"/>
        <v/>
      </c>
      <c r="J98" s="7"/>
      <c r="K98" s="7"/>
      <c r="L98" s="64" t="str">
        <f>Taida</f>
        <v/>
      </c>
      <c r="M98" s="1"/>
    </row>
    <row r="99" spans="1:13" ht="15" x14ac:dyDescent="0.25">
      <c r="A99" s="47"/>
      <c r="B99" s="17" t="str">
        <f t="shared" si="3"/>
        <v/>
      </c>
      <c r="C99" s="17" t="str">
        <f t="shared" si="3"/>
        <v/>
      </c>
      <c r="D99" s="43"/>
      <c r="E99" s="17" t="str">
        <f t="shared" si="4"/>
        <v/>
      </c>
      <c r="F99" s="21"/>
      <c r="G99" s="7"/>
      <c r="H99" s="7"/>
      <c r="I99" s="17" t="str">
        <f t="shared" si="5"/>
        <v/>
      </c>
      <c r="J99" s="7"/>
      <c r="K99" s="7"/>
      <c r="L99" s="64" t="str">
        <f>Taida</f>
        <v/>
      </c>
      <c r="M99" s="1"/>
    </row>
    <row r="100" spans="1:13" ht="15" x14ac:dyDescent="0.25">
      <c r="A100" s="47"/>
      <c r="B100" s="17" t="str">
        <f t="shared" si="3"/>
        <v/>
      </c>
      <c r="C100" s="17" t="str">
        <f t="shared" si="3"/>
        <v/>
      </c>
      <c r="D100" s="43"/>
      <c r="E100" s="17" t="str">
        <f t="shared" si="4"/>
        <v/>
      </c>
      <c r="F100" s="21"/>
      <c r="G100" s="7"/>
      <c r="H100" s="7"/>
      <c r="I100" s="17" t="str">
        <f t="shared" si="5"/>
        <v/>
      </c>
      <c r="J100" s="7"/>
      <c r="K100" s="7"/>
      <c r="L100" s="64" t="str">
        <f>Taida</f>
        <v/>
      </c>
      <c r="M100" s="1"/>
    </row>
    <row r="101" spans="1:13" ht="15" x14ac:dyDescent="0.25">
      <c r="A101" s="47"/>
      <c r="B101" s="17" t="str">
        <f t="shared" si="3"/>
        <v/>
      </c>
      <c r="C101" s="17" t="str">
        <f t="shared" si="3"/>
        <v/>
      </c>
      <c r="D101" s="43"/>
      <c r="E101" s="17" t="str">
        <f t="shared" si="4"/>
        <v/>
      </c>
      <c r="F101" s="21"/>
      <c r="G101" s="7"/>
      <c r="H101" s="7"/>
      <c r="I101" s="17" t="str">
        <f t="shared" si="5"/>
        <v/>
      </c>
      <c r="J101" s="7"/>
      <c r="K101" s="7"/>
      <c r="L101" s="64" t="str">
        <f>Taida</f>
        <v/>
      </c>
      <c r="M101" s="1"/>
    </row>
    <row r="102" spans="1:13" ht="15" x14ac:dyDescent="0.25">
      <c r="A102" s="47"/>
      <c r="B102" s="17" t="str">
        <f t="shared" si="3"/>
        <v/>
      </c>
      <c r="C102" s="17" t="str">
        <f t="shared" si="3"/>
        <v/>
      </c>
      <c r="D102" s="43"/>
      <c r="E102" s="17" t="str">
        <f t="shared" si="4"/>
        <v/>
      </c>
      <c r="F102" s="21"/>
      <c r="G102" s="7"/>
      <c r="H102" s="7"/>
      <c r="I102" s="17" t="str">
        <f t="shared" si="5"/>
        <v/>
      </c>
      <c r="J102" s="7"/>
      <c r="K102" s="7"/>
      <c r="L102" s="64" t="str">
        <f>Taida</f>
        <v/>
      </c>
      <c r="M102" s="1"/>
    </row>
    <row r="103" spans="1:13" ht="15" x14ac:dyDescent="0.25">
      <c r="A103" s="47"/>
      <c r="B103" s="17" t="str">
        <f t="shared" si="3"/>
        <v/>
      </c>
      <c r="C103" s="17" t="str">
        <f t="shared" si="3"/>
        <v/>
      </c>
      <c r="D103" s="43"/>
      <c r="E103" s="17" t="str">
        <f t="shared" si="4"/>
        <v/>
      </c>
      <c r="F103" s="21"/>
      <c r="G103" s="7"/>
      <c r="H103" s="7"/>
      <c r="I103" s="17" t="str">
        <f t="shared" si="5"/>
        <v/>
      </c>
      <c r="J103" s="7"/>
      <c r="K103" s="7"/>
      <c r="L103" s="64" t="str">
        <f>Taida</f>
        <v/>
      </c>
      <c r="M103" s="1"/>
    </row>
    <row r="104" spans="1:13" ht="15" x14ac:dyDescent="0.25">
      <c r="A104" s="47"/>
      <c r="B104" s="17" t="str">
        <f t="shared" si="3"/>
        <v/>
      </c>
      <c r="C104" s="17" t="str">
        <f t="shared" si="3"/>
        <v/>
      </c>
      <c r="D104" s="43"/>
      <c r="E104" s="17" t="str">
        <f t="shared" si="4"/>
        <v/>
      </c>
      <c r="F104" s="21"/>
      <c r="G104" s="7"/>
      <c r="H104" s="7"/>
      <c r="I104" s="17" t="str">
        <f t="shared" si="5"/>
        <v/>
      </c>
      <c r="J104" s="7"/>
      <c r="K104" s="7"/>
      <c r="L104" s="64" t="str">
        <f>Taida</f>
        <v/>
      </c>
      <c r="M104" s="1"/>
    </row>
  </sheetData>
  <sheetProtection algorithmName="SHA-512" hashValue="3kt1flRC3gj/vjpD0sT0sWQiOIj+TIXE3uYaYN2uridduCanQ10YR+mZ5GATnHv2jU2zZLkvow95D2GYYqfcbQ==" saltValue="xvsmm3CD2lyBR8pOnG/2rA==" spinCount="100000" sheet="1" objects="1" scenarios="1"/>
  <dataConsolidate/>
  <mergeCells count="1">
    <mergeCell ref="C1:F1"/>
  </mergeCells>
  <phoneticPr fontId="0" type="noConversion"/>
  <conditionalFormatting sqref="J9:J104">
    <cfRule type="expression" dxfId="28" priority="52" stopIfTrue="1">
      <formula>AND(H9=66,ISBLANK(J9)=TRUE)</formula>
    </cfRule>
  </conditionalFormatting>
  <conditionalFormatting sqref="D9:D104">
    <cfRule type="expression" dxfId="27" priority="53" stopIfTrue="1">
      <formula>IF(A9="",2,IF(D9&lt;1,1,2))=1</formula>
    </cfRule>
    <cfRule type="expression" dxfId="26" priority="54" stopIfTrue="1">
      <formula>AND(A9="",D9&gt;0)</formula>
    </cfRule>
  </conditionalFormatting>
  <conditionalFormatting sqref="B3">
    <cfRule type="expression" dxfId="25" priority="55" stopIfTrue="1">
      <formula>ISBLANK(B3)=TRUE</formula>
    </cfRule>
    <cfRule type="expression" dxfId="24" priority="50" stopIfTrue="1">
      <formula>IF(DAY($B$3)=1,falseE,TRUE)</formula>
    </cfRule>
  </conditionalFormatting>
  <conditionalFormatting sqref="F106:F65536 F9:F104">
    <cfRule type="expression" dxfId="23" priority="57" stopIfTrue="1">
      <formula>IF(A9="",Kuupaev,IF(F9&lt;Kuupaev,1,2))=1</formula>
    </cfRule>
    <cfRule type="expression" dxfId="22" priority="58" stopIfTrue="1">
      <formula>IF(A9="",FALSE,ISERROR(DAY(F9)))=TRUE</formula>
    </cfRule>
    <cfRule type="expression" dxfId="21" priority="59" stopIfTrue="1">
      <formula>OR(AND(A9="",F9&gt;0),AND(A9&lt;&gt;"",F9=0))</formula>
    </cfRule>
  </conditionalFormatting>
  <conditionalFormatting sqref="G9:G104">
    <cfRule type="expression" dxfId="20" priority="60" stopIfTrue="1">
      <formula>OR(AND(A9&lt;&gt;"",G9=""),AND(A9="",G9&lt;&gt;""))</formula>
    </cfRule>
  </conditionalFormatting>
  <conditionalFormatting sqref="H9:H104">
    <cfRule type="expression" dxfId="19" priority="61" stopIfTrue="1">
      <formula>OR(AND(A9&lt;&gt;"",H9=""),AND(A9="",H9&lt;&gt;""))</formula>
    </cfRule>
  </conditionalFormatting>
  <conditionalFormatting sqref="K9:K104">
    <cfRule type="expression" dxfId="18" priority="62" stopIfTrue="1">
      <formula>ISBLANK(A9)&lt;&gt;ISBLANK(K9)</formula>
    </cfRule>
    <cfRule type="expression" dxfId="17" priority="63" stopIfTrue="1">
      <formula>IF(K9="",TRUE,ISNUMBER(K9))=FALSE</formula>
    </cfRule>
    <cfRule type="cellIs" dxfId="16" priority="64" stopIfTrue="1" operator="lessThan">
      <formula>0</formula>
    </cfRule>
  </conditionalFormatting>
  <conditionalFormatting sqref="E105">
    <cfRule type="expression" dxfId="15" priority="68" stopIfTrue="1">
      <formula>IF(A105="",Kuupaev,IF(E105&lt;Kuupaev,1,2))=1</formula>
    </cfRule>
    <cfRule type="expression" dxfId="14" priority="69" stopIfTrue="1">
      <formula>IF(A105="",FALSE,ISERROR(DAY(E105)))=TRUE</formula>
    </cfRule>
    <cfRule type="expression" dxfId="13" priority="70" stopIfTrue="1">
      <formula>OR(AND(A105="",E105&gt;0),AND(A105&lt;&gt;"",E105=0))</formula>
    </cfRule>
  </conditionalFormatting>
  <conditionalFormatting sqref="J5:J8">
    <cfRule type="expression" dxfId="12" priority="39" stopIfTrue="1">
      <formula>AND(H5=66,ISBLANK(J5)=TRUE)</formula>
    </cfRule>
  </conditionalFormatting>
  <conditionalFormatting sqref="D5:D8">
    <cfRule type="expression" dxfId="11" priority="40" stopIfTrue="1">
      <formula>IF(A5="",2,IF(D5&lt;1,1,2))=1</formula>
    </cfRule>
    <cfRule type="expression" dxfId="10" priority="41" stopIfTrue="1">
      <formula>AND(A5="",D5&gt;0)</formula>
    </cfRule>
  </conditionalFormatting>
  <conditionalFormatting sqref="F5:F8">
    <cfRule type="expression" dxfId="9" priority="42" stopIfTrue="1">
      <formula>IF(A5="",Kuupaev,IF(F5&lt;Kuupaev,1,2))=1</formula>
    </cfRule>
    <cfRule type="expression" dxfId="8" priority="43" stopIfTrue="1">
      <formula>IF(A5="",FALSE,ISERROR(DAY(F5)))=TRUE</formula>
    </cfRule>
    <cfRule type="expression" dxfId="7" priority="44" stopIfTrue="1">
      <formula>OR(AND(A5="",F5&gt;0),AND(A5&lt;&gt;"",F5=0))</formula>
    </cfRule>
  </conditionalFormatting>
  <conditionalFormatting sqref="G5:G8">
    <cfRule type="expression" dxfId="6" priority="45" stopIfTrue="1">
      <formula>OR(AND(A5&lt;&gt;"",G5=""),AND(A5="",G5&lt;&gt;""))</formula>
    </cfRule>
  </conditionalFormatting>
  <conditionalFormatting sqref="H5:H8">
    <cfRule type="expression" dxfId="5" priority="46" stopIfTrue="1">
      <formula>OR(AND(A5&lt;&gt;"",H5=""),AND(A5="",H5&lt;&gt;""))</formula>
    </cfRule>
  </conditionalFormatting>
  <conditionalFormatting sqref="K5:K8">
    <cfRule type="expression" dxfId="4" priority="47" stopIfTrue="1">
      <formula>ISBLANK(A5)&lt;&gt;ISBLANK(K5)</formula>
    </cfRule>
    <cfRule type="expression" dxfId="3" priority="48" stopIfTrue="1">
      <formula>IF(K5="",TRUE,ISNUMBER(K5))=FALSE</formula>
    </cfRule>
    <cfRule type="cellIs" dxfId="2" priority="49" stopIfTrue="1" operator="lessThan">
      <formula>0</formula>
    </cfRule>
  </conditionalFormatting>
  <conditionalFormatting sqref="C1:F1">
    <cfRule type="expression" priority="2">
      <formula>"Isblank($C$1)"</formula>
    </cfRule>
    <cfRule type="containsBlanks" dxfId="1" priority="1">
      <formula>LEN(TRIM(C1))=0</formula>
    </cfRule>
  </conditionalFormatting>
  <dataValidations count="8">
    <dataValidation type="list" allowBlank="1" showInputMessage="1" showErrorMessage="1" sqref="H5:H104">
      <formula1>PohjuseKood</formula1>
    </dataValidation>
    <dataValidation type="textLength" operator="notEqual" allowBlank="1" showInputMessage="1" showErrorMessage="1" sqref="J55:J74 J5:J24">
      <formula1>15</formula1>
    </dataValidation>
    <dataValidation type="date" allowBlank="1" showInputMessage="1" showErrorMessage="1" sqref="B3">
      <formula1>39083</formula1>
      <formula2>73050</formula2>
    </dataValidation>
    <dataValidation type="list" allowBlank="1" showInputMessage="1" showErrorMessage="1" errorTitle="Vale ravitüüp!" error="Vali õige ravitüüp rippmenüü abil!" sqref="D5:D104">
      <formula1>RAVI_TÜÜP</formula1>
    </dataValidation>
    <dataValidation type="list" allowBlank="1" showInputMessage="1" showErrorMessage="1" error="Vali lubatud piirkond" sqref="G5:G104">
      <formula1>Osakond</formula1>
    </dataValidation>
    <dataValidation type="list" allowBlank="1" showInputMessage="1" showErrorMessage="1" sqref="A5:A104">
      <formula1>Profiilid</formula1>
    </dataValidation>
    <dataValidation type="list" allowBlank="1" showInputMessage="1" showErrorMessage="1" sqref="C1:F1">
      <formula1>Asutus</formula1>
    </dataValidation>
    <dataValidation type="whole" operator="greaterThan" allowBlank="1" showInputMessage="1" showErrorMessage="1" error="Sisesta täisarv" sqref="K5:K104">
      <formula1>0</formula1>
    </dataValidation>
  </dataValidations>
  <pageMargins left="0.39370078740157483" right="0.39370078740157483" top="0.39370078740157483" bottom="0.39370078740157483" header="0.51181102362204722" footer="0.51181102362204722"/>
  <pageSetup paperSize="9" scale="90" fitToHeight="6"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O104"/>
  <sheetViews>
    <sheetView zoomScale="95" workbookViewId="0">
      <pane ySplit="4" topLeftCell="A5" activePane="bottomLeft" state="frozen"/>
      <selection pane="bottomLeft"/>
    </sheetView>
  </sheetViews>
  <sheetFormatPr defaultRowHeight="12.75" x14ac:dyDescent="0.2"/>
  <cols>
    <col min="1" max="1" width="5.85546875" style="10" customWidth="1"/>
    <col min="2" max="2" width="4.5703125" style="26" customWidth="1"/>
    <col min="3" max="3" width="8" style="10" bestFit="1" customWidth="1"/>
    <col min="4" max="4" width="6.42578125" style="10" customWidth="1"/>
    <col min="5" max="5" width="6.5703125" style="10" customWidth="1"/>
    <col min="6" max="6" width="7.85546875" style="10" customWidth="1"/>
    <col min="7" max="7" width="10.28515625" style="24" bestFit="1" customWidth="1"/>
    <col min="8" max="8" width="9.28515625" style="10" bestFit="1" customWidth="1"/>
    <col min="9" max="9" width="5.140625" style="10" customWidth="1"/>
    <col min="10" max="10" width="3.7109375" style="10" customWidth="1"/>
    <col min="11" max="11" width="10" style="10" bestFit="1" customWidth="1"/>
    <col min="12" max="12" width="7.7109375" style="10" customWidth="1"/>
    <col min="13" max="13" width="9.42578125" style="10" customWidth="1"/>
    <col min="14" max="14" width="7.85546875" style="10" customWidth="1"/>
    <col min="15" max="15" width="8.140625" style="10" customWidth="1"/>
    <col min="16" max="16" width="5.7109375" style="10" customWidth="1"/>
    <col min="17" max="17" width="7.140625" style="10" customWidth="1"/>
    <col min="18" max="18" width="7" style="24" customWidth="1"/>
    <col min="19" max="19" width="4.5703125" style="10" customWidth="1"/>
    <col min="20" max="20" width="9.140625" style="10"/>
    <col min="21" max="21" width="9.28515625" style="10" customWidth="1"/>
    <col min="22" max="22" width="9.140625" style="10"/>
    <col min="23" max="23" width="22.42578125" style="25" customWidth="1"/>
    <col min="24" max="24" width="10.140625" style="25" customWidth="1"/>
    <col min="25" max="16384" width="9.140625" style="10"/>
  </cols>
  <sheetData>
    <row r="1" spans="1:41" ht="27.75" customHeight="1" x14ac:dyDescent="0.25">
      <c r="A1" s="4"/>
      <c r="B1" s="23" t="s">
        <v>134</v>
      </c>
    </row>
    <row r="2" spans="1:41" x14ac:dyDescent="0.2">
      <c r="A2" s="10">
        <v>1</v>
      </c>
      <c r="B2" s="10">
        <v>2</v>
      </c>
      <c r="C2" s="10">
        <v>3</v>
      </c>
      <c r="D2" s="10">
        <v>4</v>
      </c>
      <c r="E2" s="10">
        <v>5</v>
      </c>
      <c r="F2" s="10">
        <v>6</v>
      </c>
      <c r="G2" s="24">
        <v>7</v>
      </c>
      <c r="H2" s="10">
        <v>8</v>
      </c>
      <c r="I2" s="10">
        <v>9</v>
      </c>
      <c r="J2" s="10">
        <v>10</v>
      </c>
      <c r="K2" s="10">
        <v>11</v>
      </c>
      <c r="L2" s="10">
        <v>12</v>
      </c>
      <c r="M2" s="10">
        <v>13</v>
      </c>
      <c r="N2" s="10">
        <v>14</v>
      </c>
      <c r="O2" s="10">
        <v>15</v>
      </c>
      <c r="P2" s="10">
        <v>16</v>
      </c>
      <c r="Q2" s="10">
        <v>17</v>
      </c>
      <c r="R2" s="10">
        <v>18</v>
      </c>
      <c r="S2" s="10">
        <v>19</v>
      </c>
      <c r="T2" s="10">
        <v>20</v>
      </c>
      <c r="U2" s="10">
        <v>21</v>
      </c>
      <c r="W2" s="9"/>
      <c r="X2" s="9"/>
    </row>
    <row r="3" spans="1:41" ht="48.75" customHeight="1" x14ac:dyDescent="0.2">
      <c r="A3" s="10" t="s">
        <v>135</v>
      </c>
      <c r="B3" s="26" t="s">
        <v>136</v>
      </c>
      <c r="C3" s="10" t="s">
        <v>137</v>
      </c>
      <c r="D3" s="10" t="s">
        <v>138</v>
      </c>
      <c r="E3" s="10" t="s">
        <v>139</v>
      </c>
      <c r="F3" s="10" t="s">
        <v>140</v>
      </c>
      <c r="G3" s="24" t="s">
        <v>141</v>
      </c>
      <c r="H3" s="10" t="s">
        <v>142</v>
      </c>
      <c r="I3" s="25" t="s">
        <v>143</v>
      </c>
      <c r="J3" s="10" t="s">
        <v>144</v>
      </c>
      <c r="K3" s="10" t="s">
        <v>145</v>
      </c>
      <c r="L3" s="10" t="s">
        <v>125</v>
      </c>
      <c r="M3" s="10" t="s">
        <v>146</v>
      </c>
      <c r="N3" s="10" t="s">
        <v>147</v>
      </c>
      <c r="O3" s="10" t="s">
        <v>148</v>
      </c>
      <c r="P3" s="10" t="s">
        <v>149</v>
      </c>
      <c r="Q3" s="25" t="s">
        <v>150</v>
      </c>
      <c r="R3" s="24" t="s">
        <v>151</v>
      </c>
      <c r="S3" s="10" t="s">
        <v>152</v>
      </c>
      <c r="T3" s="41" t="s">
        <v>169</v>
      </c>
      <c r="U3" s="10" t="s">
        <v>170</v>
      </c>
      <c r="W3" s="27"/>
      <c r="X3" s="27"/>
    </row>
    <row r="4" spans="1:41" s="33" customFormat="1" ht="48" x14ac:dyDescent="0.2">
      <c r="A4" s="28" t="s">
        <v>119</v>
      </c>
      <c r="B4" s="29"/>
      <c r="C4" s="28" t="s">
        <v>118</v>
      </c>
      <c r="D4" s="28" t="s">
        <v>153</v>
      </c>
      <c r="E4" s="28"/>
      <c r="F4" s="28" t="s">
        <v>133</v>
      </c>
      <c r="G4" s="30" t="s">
        <v>154</v>
      </c>
      <c r="H4" s="28" t="s">
        <v>122</v>
      </c>
      <c r="I4" s="28"/>
      <c r="J4" s="28"/>
      <c r="K4" s="31" t="s">
        <v>128</v>
      </c>
      <c r="L4" s="28" t="s">
        <v>155</v>
      </c>
      <c r="M4" s="31" t="s">
        <v>165</v>
      </c>
      <c r="N4" s="28" t="s">
        <v>156</v>
      </c>
      <c r="O4" s="31" t="s">
        <v>1</v>
      </c>
      <c r="P4" s="28" t="s">
        <v>157</v>
      </c>
      <c r="Q4" s="28" t="s">
        <v>158</v>
      </c>
      <c r="R4" s="28" t="s">
        <v>159</v>
      </c>
      <c r="S4" s="32" t="s">
        <v>160</v>
      </c>
      <c r="T4" s="49" t="s">
        <v>0</v>
      </c>
      <c r="U4" s="49" t="s">
        <v>174</v>
      </c>
      <c r="W4" s="34"/>
      <c r="X4" s="34"/>
      <c r="Y4" s="35"/>
      <c r="Z4" s="31"/>
      <c r="AG4" s="36"/>
      <c r="AO4" s="36"/>
    </row>
    <row r="5" spans="1:41" x14ac:dyDescent="0.2">
      <c r="A5" s="37" t="str">
        <f t="shared" ref="A5:A69" si="0">BUS_AREA</f>
        <v/>
      </c>
      <c r="B5" s="38" t="str">
        <f t="shared" ref="B5:B69" si="1">COSTCENTER</f>
        <v/>
      </c>
      <c r="C5" s="37" t="str">
        <f t="shared" ref="C5:C69" si="2">PLANT</f>
        <v/>
      </c>
      <c r="D5" s="37" t="str">
        <f t="shared" ref="D5:D69" si="3">QUANTITY</f>
        <v/>
      </c>
      <c r="E5" s="37" t="str">
        <f t="shared" ref="E5:E69" si="4">VENDOR</f>
        <v/>
      </c>
      <c r="F5" s="37" t="str">
        <f t="shared" ref="F5:F69" si="5">VTYPE</f>
        <v/>
      </c>
      <c r="G5" s="39" t="str">
        <f t="shared" ref="G5:G69" si="6">ZDATE</f>
        <v/>
      </c>
      <c r="H5" s="37" t="str">
        <f t="shared" ref="H5:H69" si="7">ZPOHJUS</f>
        <v/>
      </c>
      <c r="I5" s="37" t="str">
        <f t="shared" ref="I5:I69" si="8">CO_AREA</f>
        <v/>
      </c>
      <c r="J5" s="37" t="str">
        <f t="shared" ref="J5:J69" si="9">UNIT</f>
        <v/>
      </c>
      <c r="K5" s="37" t="str">
        <f t="shared" ref="K5:K69" si="10">COSTELEMNT</f>
        <v/>
      </c>
      <c r="L5" s="37" t="str">
        <f t="shared" ref="L5:L69" si="11">ZORDEA</f>
        <v/>
      </c>
      <c r="M5" s="37" t="str">
        <f t="shared" ref="M5:M69" si="12">Leping</f>
        <v/>
      </c>
      <c r="N5" s="38" t="str">
        <f t="shared" ref="N5:N69" si="13">PART_CCTR</f>
        <v/>
      </c>
      <c r="O5" s="37" t="str">
        <f t="shared" ref="O5:O69" si="14">RT_SEASON</f>
        <v/>
      </c>
      <c r="P5" s="37" t="str">
        <f t="shared" ref="P5:P69" si="15">FISCYEAR</f>
        <v/>
      </c>
      <c r="Q5" s="37" t="str">
        <f t="shared" ref="Q5:Q69" si="16">FISCVRT</f>
        <v/>
      </c>
      <c r="R5" s="39" t="str">
        <f t="shared" ref="R5:R69" si="17">FISCPER</f>
        <v/>
      </c>
      <c r="S5" s="37" t="str">
        <f t="shared" ref="S5:S69" si="18">FISCPER3</f>
        <v/>
      </c>
      <c r="T5" s="10" t="str">
        <f t="shared" ref="T5:T36" si="19">ZDATE2</f>
        <v/>
      </c>
      <c r="U5" s="10" t="str">
        <f t="shared" ref="U5:U36" si="20">H_PARV_KF</f>
        <v/>
      </c>
      <c r="W5" s="25" t="str">
        <f>Pohieriala_nimetus</f>
        <v/>
      </c>
    </row>
    <row r="6" spans="1:41" x14ac:dyDescent="0.2">
      <c r="A6" s="37" t="str">
        <f t="shared" si="0"/>
        <v/>
      </c>
      <c r="B6" s="38" t="str">
        <f t="shared" si="1"/>
        <v/>
      </c>
      <c r="C6" s="37" t="str">
        <f t="shared" si="2"/>
        <v/>
      </c>
      <c r="D6" s="37" t="str">
        <f t="shared" si="3"/>
        <v/>
      </c>
      <c r="E6" s="37" t="str">
        <f t="shared" si="4"/>
        <v/>
      </c>
      <c r="F6" s="37" t="str">
        <f t="shared" si="5"/>
        <v/>
      </c>
      <c r="G6" s="39" t="str">
        <f t="shared" si="6"/>
        <v/>
      </c>
      <c r="H6" s="37" t="str">
        <f t="shared" si="7"/>
        <v/>
      </c>
      <c r="I6" s="37" t="str">
        <f t="shared" si="8"/>
        <v/>
      </c>
      <c r="J6" s="37" t="str">
        <f t="shared" si="9"/>
        <v/>
      </c>
      <c r="K6" s="37" t="str">
        <f t="shared" si="10"/>
        <v/>
      </c>
      <c r="L6" s="37" t="str">
        <f t="shared" si="11"/>
        <v/>
      </c>
      <c r="M6" s="37" t="str">
        <f t="shared" si="12"/>
        <v/>
      </c>
      <c r="N6" s="38" t="str">
        <f t="shared" si="13"/>
        <v/>
      </c>
      <c r="O6" s="37" t="str">
        <f t="shared" si="14"/>
        <v/>
      </c>
      <c r="P6" s="37" t="str">
        <f t="shared" si="15"/>
        <v/>
      </c>
      <c r="Q6" s="37" t="str">
        <f t="shared" si="16"/>
        <v/>
      </c>
      <c r="R6" s="39" t="str">
        <f t="shared" si="17"/>
        <v/>
      </c>
      <c r="S6" s="37" t="str">
        <f t="shared" si="18"/>
        <v/>
      </c>
      <c r="T6" s="10" t="str">
        <f t="shared" si="19"/>
        <v/>
      </c>
      <c r="U6" s="10" t="str">
        <f t="shared" si="20"/>
        <v/>
      </c>
      <c r="W6" s="25" t="str">
        <f>Pohieriala_nimetus</f>
        <v/>
      </c>
    </row>
    <row r="7" spans="1:41" x14ac:dyDescent="0.2">
      <c r="A7" s="37" t="str">
        <f t="shared" si="0"/>
        <v/>
      </c>
      <c r="B7" s="38" t="str">
        <f t="shared" si="1"/>
        <v/>
      </c>
      <c r="C7" s="37" t="str">
        <f t="shared" si="2"/>
        <v/>
      </c>
      <c r="D7" s="37" t="str">
        <f t="shared" si="3"/>
        <v/>
      </c>
      <c r="E7" s="37" t="str">
        <f t="shared" si="4"/>
        <v/>
      </c>
      <c r="F7" s="37" t="str">
        <f t="shared" si="5"/>
        <v/>
      </c>
      <c r="G7" s="39" t="str">
        <f t="shared" si="6"/>
        <v/>
      </c>
      <c r="H7" s="37" t="str">
        <f t="shared" si="7"/>
        <v/>
      </c>
      <c r="I7" s="37" t="str">
        <f t="shared" si="8"/>
        <v/>
      </c>
      <c r="J7" s="37" t="str">
        <f t="shared" si="9"/>
        <v/>
      </c>
      <c r="K7" s="37" t="str">
        <f t="shared" si="10"/>
        <v/>
      </c>
      <c r="L7" s="37" t="str">
        <f t="shared" si="11"/>
        <v/>
      </c>
      <c r="M7" s="37" t="str">
        <f t="shared" si="12"/>
        <v/>
      </c>
      <c r="N7" s="38" t="str">
        <f t="shared" si="13"/>
        <v/>
      </c>
      <c r="O7" s="37" t="str">
        <f t="shared" si="14"/>
        <v/>
      </c>
      <c r="P7" s="37" t="str">
        <f t="shared" si="15"/>
        <v/>
      </c>
      <c r="Q7" s="37" t="str">
        <f t="shared" si="16"/>
        <v/>
      </c>
      <c r="R7" s="39" t="str">
        <f t="shared" si="17"/>
        <v/>
      </c>
      <c r="S7" s="37" t="str">
        <f t="shared" si="18"/>
        <v/>
      </c>
      <c r="T7" s="10" t="str">
        <f t="shared" si="19"/>
        <v/>
      </c>
      <c r="U7" s="10" t="str">
        <f t="shared" si="20"/>
        <v/>
      </c>
      <c r="W7" s="25" t="str">
        <f>Pohieriala_nimetus</f>
        <v/>
      </c>
    </row>
    <row r="8" spans="1:41" x14ac:dyDescent="0.2">
      <c r="A8" s="37" t="str">
        <f t="shared" si="0"/>
        <v/>
      </c>
      <c r="B8" s="38" t="str">
        <f t="shared" si="1"/>
        <v/>
      </c>
      <c r="C8" s="37" t="str">
        <f t="shared" si="2"/>
        <v/>
      </c>
      <c r="D8" s="37" t="str">
        <f t="shared" si="3"/>
        <v/>
      </c>
      <c r="E8" s="37" t="str">
        <f t="shared" si="4"/>
        <v/>
      </c>
      <c r="F8" s="37" t="str">
        <f t="shared" si="5"/>
        <v/>
      </c>
      <c r="G8" s="39" t="str">
        <f t="shared" si="6"/>
        <v/>
      </c>
      <c r="H8" s="37" t="str">
        <f t="shared" si="7"/>
        <v/>
      </c>
      <c r="I8" s="37" t="str">
        <f t="shared" si="8"/>
        <v/>
      </c>
      <c r="J8" s="37" t="str">
        <f t="shared" si="9"/>
        <v/>
      </c>
      <c r="K8" s="37" t="str">
        <f t="shared" si="10"/>
        <v/>
      </c>
      <c r="L8" s="37" t="str">
        <f t="shared" si="11"/>
        <v/>
      </c>
      <c r="M8" s="37" t="str">
        <f t="shared" si="12"/>
        <v/>
      </c>
      <c r="N8" s="38" t="str">
        <f t="shared" si="13"/>
        <v/>
      </c>
      <c r="O8" s="37" t="str">
        <f t="shared" si="14"/>
        <v/>
      </c>
      <c r="P8" s="37" t="str">
        <f t="shared" si="15"/>
        <v/>
      </c>
      <c r="Q8" s="37" t="str">
        <f t="shared" si="16"/>
        <v/>
      </c>
      <c r="R8" s="39" t="str">
        <f t="shared" si="17"/>
        <v/>
      </c>
      <c r="S8" s="37" t="str">
        <f t="shared" si="18"/>
        <v/>
      </c>
      <c r="T8" s="10" t="str">
        <f t="shared" si="19"/>
        <v/>
      </c>
      <c r="U8" s="10" t="str">
        <f t="shared" si="20"/>
        <v/>
      </c>
      <c r="W8" s="25" t="str">
        <f>Pohieriala_nimetus</f>
        <v/>
      </c>
    </row>
    <row r="9" spans="1:41" x14ac:dyDescent="0.2">
      <c r="A9" s="37" t="str">
        <f t="shared" si="0"/>
        <v/>
      </c>
      <c r="B9" s="38" t="str">
        <f t="shared" si="1"/>
        <v/>
      </c>
      <c r="C9" s="37" t="str">
        <f t="shared" si="2"/>
        <v/>
      </c>
      <c r="D9" s="37" t="str">
        <f t="shared" si="3"/>
        <v/>
      </c>
      <c r="E9" s="37" t="str">
        <f t="shared" si="4"/>
        <v/>
      </c>
      <c r="F9" s="37" t="str">
        <f t="shared" si="5"/>
        <v/>
      </c>
      <c r="G9" s="39" t="str">
        <f t="shared" si="6"/>
        <v/>
      </c>
      <c r="H9" s="37" t="str">
        <f t="shared" si="7"/>
        <v/>
      </c>
      <c r="I9" s="37" t="str">
        <f t="shared" si="8"/>
        <v/>
      </c>
      <c r="J9" s="37" t="str">
        <f t="shared" si="9"/>
        <v/>
      </c>
      <c r="K9" s="37" t="str">
        <f t="shared" si="10"/>
        <v/>
      </c>
      <c r="L9" s="37" t="str">
        <f t="shared" si="11"/>
        <v/>
      </c>
      <c r="M9" s="37" t="str">
        <f t="shared" si="12"/>
        <v/>
      </c>
      <c r="N9" s="38" t="str">
        <f t="shared" si="13"/>
        <v/>
      </c>
      <c r="O9" s="37" t="str">
        <f t="shared" si="14"/>
        <v/>
      </c>
      <c r="P9" s="37" t="str">
        <f t="shared" si="15"/>
        <v/>
      </c>
      <c r="Q9" s="37" t="str">
        <f t="shared" si="16"/>
        <v/>
      </c>
      <c r="R9" s="39" t="str">
        <f t="shared" si="17"/>
        <v/>
      </c>
      <c r="S9" s="37" t="str">
        <f t="shared" si="18"/>
        <v/>
      </c>
      <c r="T9" s="10" t="str">
        <f t="shared" si="19"/>
        <v/>
      </c>
      <c r="U9" s="10" t="str">
        <f t="shared" si="20"/>
        <v/>
      </c>
      <c r="W9" s="25" t="str">
        <f>Pohieriala_nimetus</f>
        <v/>
      </c>
    </row>
    <row r="10" spans="1:41" x14ac:dyDescent="0.2">
      <c r="A10" s="37" t="str">
        <f t="shared" si="0"/>
        <v/>
      </c>
      <c r="B10" s="38" t="str">
        <f t="shared" si="1"/>
        <v/>
      </c>
      <c r="C10" s="37" t="str">
        <f t="shared" si="2"/>
        <v/>
      </c>
      <c r="D10" s="37" t="str">
        <f t="shared" si="3"/>
        <v/>
      </c>
      <c r="E10" s="37" t="str">
        <f t="shared" si="4"/>
        <v/>
      </c>
      <c r="F10" s="37" t="str">
        <f t="shared" si="5"/>
        <v/>
      </c>
      <c r="G10" s="39" t="str">
        <f t="shared" si="6"/>
        <v/>
      </c>
      <c r="H10" s="37" t="str">
        <f t="shared" si="7"/>
        <v/>
      </c>
      <c r="I10" s="37" t="str">
        <f t="shared" si="8"/>
        <v/>
      </c>
      <c r="J10" s="37" t="str">
        <f t="shared" si="9"/>
        <v/>
      </c>
      <c r="K10" s="37" t="str">
        <f t="shared" si="10"/>
        <v/>
      </c>
      <c r="L10" s="37" t="str">
        <f t="shared" si="11"/>
        <v/>
      </c>
      <c r="M10" s="37" t="str">
        <f t="shared" si="12"/>
        <v/>
      </c>
      <c r="N10" s="38" t="str">
        <f t="shared" si="13"/>
        <v/>
      </c>
      <c r="O10" s="37" t="str">
        <f t="shared" si="14"/>
        <v/>
      </c>
      <c r="P10" s="37" t="str">
        <f t="shared" si="15"/>
        <v/>
      </c>
      <c r="Q10" s="37" t="str">
        <f t="shared" si="16"/>
        <v/>
      </c>
      <c r="R10" s="39" t="str">
        <f t="shared" si="17"/>
        <v/>
      </c>
      <c r="S10" s="37" t="str">
        <f t="shared" si="18"/>
        <v/>
      </c>
      <c r="T10" s="10" t="str">
        <f t="shared" si="19"/>
        <v/>
      </c>
      <c r="U10" s="10" t="str">
        <f t="shared" si="20"/>
        <v/>
      </c>
      <c r="W10" s="25" t="str">
        <f>Pohieriala_nimetus</f>
        <v/>
      </c>
    </row>
    <row r="11" spans="1:41" x14ac:dyDescent="0.2">
      <c r="A11" s="37" t="str">
        <f t="shared" si="0"/>
        <v/>
      </c>
      <c r="B11" s="38" t="str">
        <f t="shared" si="1"/>
        <v/>
      </c>
      <c r="C11" s="37" t="str">
        <f t="shared" si="2"/>
        <v/>
      </c>
      <c r="D11" s="37" t="str">
        <f t="shared" si="3"/>
        <v/>
      </c>
      <c r="E11" s="37" t="str">
        <f t="shared" si="4"/>
        <v/>
      </c>
      <c r="F11" s="37" t="str">
        <f t="shared" si="5"/>
        <v/>
      </c>
      <c r="G11" s="39" t="str">
        <f t="shared" si="6"/>
        <v/>
      </c>
      <c r="H11" s="37" t="str">
        <f t="shared" si="7"/>
        <v/>
      </c>
      <c r="I11" s="37" t="str">
        <f t="shared" si="8"/>
        <v/>
      </c>
      <c r="J11" s="37" t="str">
        <f t="shared" si="9"/>
        <v/>
      </c>
      <c r="K11" s="37" t="str">
        <f t="shared" si="10"/>
        <v/>
      </c>
      <c r="L11" s="37" t="str">
        <f t="shared" si="11"/>
        <v/>
      </c>
      <c r="M11" s="37" t="str">
        <f t="shared" si="12"/>
        <v/>
      </c>
      <c r="N11" s="38" t="str">
        <f t="shared" si="13"/>
        <v/>
      </c>
      <c r="O11" s="37" t="str">
        <f t="shared" si="14"/>
        <v/>
      </c>
      <c r="P11" s="37" t="str">
        <f t="shared" si="15"/>
        <v/>
      </c>
      <c r="Q11" s="37" t="str">
        <f t="shared" si="16"/>
        <v/>
      </c>
      <c r="R11" s="39" t="str">
        <f t="shared" si="17"/>
        <v/>
      </c>
      <c r="S11" s="37" t="str">
        <f t="shared" si="18"/>
        <v/>
      </c>
      <c r="T11" s="10" t="str">
        <f t="shared" si="19"/>
        <v/>
      </c>
      <c r="U11" s="10" t="str">
        <f t="shared" si="20"/>
        <v/>
      </c>
      <c r="W11" s="25" t="str">
        <f>Pohieriala_nimetus</f>
        <v/>
      </c>
    </row>
    <row r="12" spans="1:41" x14ac:dyDescent="0.2">
      <c r="A12" s="37" t="str">
        <f t="shared" si="0"/>
        <v/>
      </c>
      <c r="B12" s="38" t="str">
        <f t="shared" si="1"/>
        <v/>
      </c>
      <c r="C12" s="37" t="str">
        <f t="shared" si="2"/>
        <v/>
      </c>
      <c r="D12" s="37" t="str">
        <f t="shared" si="3"/>
        <v/>
      </c>
      <c r="E12" s="37" t="str">
        <f t="shared" si="4"/>
        <v/>
      </c>
      <c r="F12" s="37" t="str">
        <f t="shared" si="5"/>
        <v/>
      </c>
      <c r="G12" s="39" t="str">
        <f t="shared" si="6"/>
        <v/>
      </c>
      <c r="H12" s="37" t="str">
        <f t="shared" si="7"/>
        <v/>
      </c>
      <c r="I12" s="37" t="str">
        <f t="shared" si="8"/>
        <v/>
      </c>
      <c r="J12" s="37" t="str">
        <f t="shared" si="9"/>
        <v/>
      </c>
      <c r="K12" s="37" t="str">
        <f t="shared" si="10"/>
        <v/>
      </c>
      <c r="L12" s="37" t="str">
        <f t="shared" si="11"/>
        <v/>
      </c>
      <c r="M12" s="37" t="str">
        <f t="shared" si="12"/>
        <v/>
      </c>
      <c r="N12" s="38" t="str">
        <f t="shared" si="13"/>
        <v/>
      </c>
      <c r="O12" s="37" t="str">
        <f t="shared" si="14"/>
        <v/>
      </c>
      <c r="P12" s="37" t="str">
        <f t="shared" si="15"/>
        <v/>
      </c>
      <c r="Q12" s="37" t="str">
        <f t="shared" si="16"/>
        <v/>
      </c>
      <c r="R12" s="39" t="str">
        <f t="shared" si="17"/>
        <v/>
      </c>
      <c r="S12" s="37" t="str">
        <f t="shared" si="18"/>
        <v/>
      </c>
      <c r="T12" s="10" t="str">
        <f t="shared" si="19"/>
        <v/>
      </c>
      <c r="U12" s="10" t="str">
        <f t="shared" si="20"/>
        <v/>
      </c>
      <c r="W12" s="25" t="str">
        <f>Pohieriala_nimetus</f>
        <v/>
      </c>
    </row>
    <row r="13" spans="1:41" x14ac:dyDescent="0.2">
      <c r="A13" s="37" t="str">
        <f t="shared" si="0"/>
        <v/>
      </c>
      <c r="B13" s="38" t="str">
        <f t="shared" si="1"/>
        <v/>
      </c>
      <c r="C13" s="37" t="str">
        <f t="shared" si="2"/>
        <v/>
      </c>
      <c r="D13" s="37" t="str">
        <f t="shared" si="3"/>
        <v/>
      </c>
      <c r="E13" s="37" t="str">
        <f t="shared" si="4"/>
        <v/>
      </c>
      <c r="F13" s="37" t="str">
        <f t="shared" si="5"/>
        <v/>
      </c>
      <c r="G13" s="39" t="str">
        <f t="shared" si="6"/>
        <v/>
      </c>
      <c r="H13" s="37" t="str">
        <f t="shared" si="7"/>
        <v/>
      </c>
      <c r="I13" s="37" t="str">
        <f t="shared" si="8"/>
        <v/>
      </c>
      <c r="J13" s="37" t="str">
        <f t="shared" si="9"/>
        <v/>
      </c>
      <c r="K13" s="37" t="str">
        <f t="shared" si="10"/>
        <v/>
      </c>
      <c r="L13" s="37" t="str">
        <f t="shared" si="11"/>
        <v/>
      </c>
      <c r="M13" s="37" t="str">
        <f t="shared" si="12"/>
        <v/>
      </c>
      <c r="N13" s="38" t="str">
        <f t="shared" si="13"/>
        <v/>
      </c>
      <c r="O13" s="37" t="str">
        <f t="shared" si="14"/>
        <v/>
      </c>
      <c r="P13" s="37" t="str">
        <f t="shared" si="15"/>
        <v/>
      </c>
      <c r="Q13" s="37" t="str">
        <f t="shared" si="16"/>
        <v/>
      </c>
      <c r="R13" s="39" t="str">
        <f t="shared" si="17"/>
        <v/>
      </c>
      <c r="S13" s="37" t="str">
        <f t="shared" si="18"/>
        <v/>
      </c>
      <c r="T13" s="10" t="str">
        <f t="shared" si="19"/>
        <v/>
      </c>
      <c r="U13" s="10" t="str">
        <f t="shared" si="20"/>
        <v/>
      </c>
      <c r="W13" s="25" t="str">
        <f>Pohieriala_nimetus</f>
        <v/>
      </c>
    </row>
    <row r="14" spans="1:41" x14ac:dyDescent="0.2">
      <c r="A14" s="37" t="str">
        <f t="shared" si="0"/>
        <v/>
      </c>
      <c r="B14" s="38" t="str">
        <f t="shared" si="1"/>
        <v/>
      </c>
      <c r="C14" s="37" t="str">
        <f t="shared" si="2"/>
        <v/>
      </c>
      <c r="D14" s="37" t="str">
        <f t="shared" si="3"/>
        <v/>
      </c>
      <c r="E14" s="37" t="str">
        <f t="shared" si="4"/>
        <v/>
      </c>
      <c r="F14" s="37" t="str">
        <f t="shared" si="5"/>
        <v/>
      </c>
      <c r="G14" s="39" t="str">
        <f t="shared" si="6"/>
        <v/>
      </c>
      <c r="H14" s="37" t="str">
        <f t="shared" si="7"/>
        <v/>
      </c>
      <c r="I14" s="37" t="str">
        <f t="shared" si="8"/>
        <v/>
      </c>
      <c r="J14" s="37" t="str">
        <f t="shared" si="9"/>
        <v/>
      </c>
      <c r="K14" s="37" t="str">
        <f t="shared" si="10"/>
        <v/>
      </c>
      <c r="L14" s="37" t="str">
        <f t="shared" si="11"/>
        <v/>
      </c>
      <c r="M14" s="37" t="str">
        <f t="shared" si="12"/>
        <v/>
      </c>
      <c r="N14" s="38" t="str">
        <f t="shared" si="13"/>
        <v/>
      </c>
      <c r="O14" s="37" t="str">
        <f t="shared" si="14"/>
        <v/>
      </c>
      <c r="P14" s="37" t="str">
        <f t="shared" si="15"/>
        <v/>
      </c>
      <c r="Q14" s="37" t="str">
        <f t="shared" si="16"/>
        <v/>
      </c>
      <c r="R14" s="39" t="str">
        <f t="shared" si="17"/>
        <v/>
      </c>
      <c r="S14" s="37" t="str">
        <f t="shared" si="18"/>
        <v/>
      </c>
      <c r="T14" s="10" t="str">
        <f t="shared" si="19"/>
        <v/>
      </c>
      <c r="U14" s="10" t="str">
        <f t="shared" si="20"/>
        <v/>
      </c>
      <c r="W14" s="25" t="str">
        <f>Pohieriala_nimetus</f>
        <v/>
      </c>
    </row>
    <row r="15" spans="1:41" x14ac:dyDescent="0.2">
      <c r="A15" s="37" t="str">
        <f t="shared" si="0"/>
        <v/>
      </c>
      <c r="B15" s="38" t="str">
        <f t="shared" si="1"/>
        <v/>
      </c>
      <c r="C15" s="37" t="str">
        <f t="shared" si="2"/>
        <v/>
      </c>
      <c r="D15" s="37" t="str">
        <f t="shared" si="3"/>
        <v/>
      </c>
      <c r="E15" s="37" t="str">
        <f t="shared" si="4"/>
        <v/>
      </c>
      <c r="F15" s="37" t="str">
        <f t="shared" si="5"/>
        <v/>
      </c>
      <c r="G15" s="39" t="str">
        <f t="shared" si="6"/>
        <v/>
      </c>
      <c r="H15" s="37"/>
      <c r="I15" s="37" t="str">
        <f t="shared" si="8"/>
        <v/>
      </c>
      <c r="J15" s="37" t="str">
        <f t="shared" si="9"/>
        <v/>
      </c>
      <c r="K15" s="37" t="str">
        <f t="shared" si="10"/>
        <v/>
      </c>
      <c r="L15" s="37" t="str">
        <f t="shared" si="11"/>
        <v/>
      </c>
      <c r="M15" s="37" t="str">
        <f t="shared" si="12"/>
        <v/>
      </c>
      <c r="N15" s="38" t="str">
        <f t="shared" si="13"/>
        <v/>
      </c>
      <c r="O15" s="37" t="str">
        <f t="shared" si="14"/>
        <v/>
      </c>
      <c r="P15" s="37" t="str">
        <f t="shared" si="15"/>
        <v/>
      </c>
      <c r="Q15" s="37" t="str">
        <f t="shared" si="16"/>
        <v/>
      </c>
      <c r="R15" s="39" t="str">
        <f t="shared" si="17"/>
        <v/>
      </c>
      <c r="S15" s="37" t="str">
        <f t="shared" si="18"/>
        <v/>
      </c>
      <c r="T15" s="10" t="str">
        <f t="shared" si="19"/>
        <v/>
      </c>
      <c r="U15" s="10" t="str">
        <f t="shared" si="20"/>
        <v/>
      </c>
      <c r="W15" s="25" t="str">
        <f>Pohieriala_nimetus</f>
        <v/>
      </c>
    </row>
    <row r="16" spans="1:41" x14ac:dyDescent="0.2">
      <c r="A16" s="37" t="str">
        <f t="shared" si="0"/>
        <v/>
      </c>
      <c r="B16" s="38" t="str">
        <f t="shared" si="1"/>
        <v/>
      </c>
      <c r="C16" s="37" t="str">
        <f t="shared" si="2"/>
        <v/>
      </c>
      <c r="D16" s="37" t="str">
        <f t="shared" si="3"/>
        <v/>
      </c>
      <c r="E16" s="37" t="str">
        <f t="shared" si="4"/>
        <v/>
      </c>
      <c r="F16" s="37" t="str">
        <f t="shared" si="5"/>
        <v/>
      </c>
      <c r="G16" s="39" t="str">
        <f t="shared" si="6"/>
        <v/>
      </c>
      <c r="H16" s="37" t="str">
        <f t="shared" si="7"/>
        <v/>
      </c>
      <c r="I16" s="37" t="str">
        <f t="shared" si="8"/>
        <v/>
      </c>
      <c r="J16" s="37" t="str">
        <f t="shared" si="9"/>
        <v/>
      </c>
      <c r="K16" s="37" t="str">
        <f t="shared" si="10"/>
        <v/>
      </c>
      <c r="L16" s="37" t="str">
        <f t="shared" si="11"/>
        <v/>
      </c>
      <c r="M16" s="37" t="str">
        <f t="shared" si="12"/>
        <v/>
      </c>
      <c r="N16" s="38" t="str">
        <f t="shared" si="13"/>
        <v/>
      </c>
      <c r="O16" s="37" t="str">
        <f t="shared" si="14"/>
        <v/>
      </c>
      <c r="P16" s="37" t="str">
        <f t="shared" si="15"/>
        <v/>
      </c>
      <c r="Q16" s="37" t="str">
        <f t="shared" si="16"/>
        <v/>
      </c>
      <c r="R16" s="39" t="str">
        <f t="shared" si="17"/>
        <v/>
      </c>
      <c r="S16" s="37" t="str">
        <f t="shared" si="18"/>
        <v/>
      </c>
      <c r="T16" s="10" t="str">
        <f t="shared" si="19"/>
        <v/>
      </c>
      <c r="U16" s="10" t="str">
        <f t="shared" si="20"/>
        <v/>
      </c>
      <c r="W16" s="25" t="str">
        <f>Pohieriala_nimetus</f>
        <v/>
      </c>
    </row>
    <row r="17" spans="1:24" x14ac:dyDescent="0.2">
      <c r="A17" s="37" t="str">
        <f t="shared" si="0"/>
        <v/>
      </c>
      <c r="B17" s="38" t="str">
        <f t="shared" si="1"/>
        <v/>
      </c>
      <c r="C17" s="37" t="str">
        <f t="shared" si="2"/>
        <v/>
      </c>
      <c r="D17" s="37" t="str">
        <f t="shared" si="3"/>
        <v/>
      </c>
      <c r="E17" s="37" t="str">
        <f t="shared" si="4"/>
        <v/>
      </c>
      <c r="F17" s="37" t="str">
        <f t="shared" si="5"/>
        <v/>
      </c>
      <c r="G17" s="39" t="str">
        <f t="shared" si="6"/>
        <v/>
      </c>
      <c r="H17" s="37" t="str">
        <f t="shared" si="7"/>
        <v/>
      </c>
      <c r="I17" s="37" t="str">
        <f t="shared" si="8"/>
        <v/>
      </c>
      <c r="J17" s="37" t="str">
        <f t="shared" si="9"/>
        <v/>
      </c>
      <c r="K17" s="37" t="str">
        <f t="shared" si="10"/>
        <v/>
      </c>
      <c r="L17" s="37" t="str">
        <f t="shared" si="11"/>
        <v/>
      </c>
      <c r="M17" s="37" t="str">
        <f t="shared" si="12"/>
        <v/>
      </c>
      <c r="N17" s="38" t="str">
        <f t="shared" si="13"/>
        <v/>
      </c>
      <c r="O17" s="37" t="str">
        <f t="shared" si="14"/>
        <v/>
      </c>
      <c r="P17" s="37" t="str">
        <f t="shared" si="15"/>
        <v/>
      </c>
      <c r="Q17" s="37" t="str">
        <f t="shared" si="16"/>
        <v/>
      </c>
      <c r="R17" s="39" t="str">
        <f t="shared" si="17"/>
        <v/>
      </c>
      <c r="S17" s="37" t="str">
        <f t="shared" si="18"/>
        <v/>
      </c>
      <c r="T17" s="10" t="str">
        <f t="shared" si="19"/>
        <v/>
      </c>
      <c r="U17" s="10" t="str">
        <f t="shared" si="20"/>
        <v/>
      </c>
      <c r="W17" s="25" t="str">
        <f>Pohieriala_nimetus</f>
        <v/>
      </c>
    </row>
    <row r="18" spans="1:24" x14ac:dyDescent="0.2">
      <c r="A18" s="37" t="str">
        <f t="shared" si="0"/>
        <v/>
      </c>
      <c r="B18" s="38" t="str">
        <f t="shared" si="1"/>
        <v/>
      </c>
      <c r="C18" s="37" t="str">
        <f t="shared" si="2"/>
        <v/>
      </c>
      <c r="D18" s="37" t="str">
        <f t="shared" si="3"/>
        <v/>
      </c>
      <c r="E18" s="37" t="str">
        <f t="shared" si="4"/>
        <v/>
      </c>
      <c r="F18" s="37" t="str">
        <f t="shared" si="5"/>
        <v/>
      </c>
      <c r="G18" s="39" t="str">
        <f t="shared" si="6"/>
        <v/>
      </c>
      <c r="H18" s="37" t="str">
        <f t="shared" si="7"/>
        <v/>
      </c>
      <c r="I18" s="37" t="str">
        <f t="shared" si="8"/>
        <v/>
      </c>
      <c r="J18" s="37" t="str">
        <f t="shared" si="9"/>
        <v/>
      </c>
      <c r="K18" s="37" t="str">
        <f t="shared" si="10"/>
        <v/>
      </c>
      <c r="L18" s="37" t="str">
        <f t="shared" si="11"/>
        <v/>
      </c>
      <c r="M18" s="37" t="str">
        <f t="shared" si="12"/>
        <v/>
      </c>
      <c r="N18" s="38" t="str">
        <f t="shared" si="13"/>
        <v/>
      </c>
      <c r="O18" s="37" t="str">
        <f t="shared" si="14"/>
        <v/>
      </c>
      <c r="P18" s="37" t="str">
        <f t="shared" si="15"/>
        <v/>
      </c>
      <c r="Q18" s="37" t="str">
        <f t="shared" si="16"/>
        <v/>
      </c>
      <c r="R18" s="39" t="str">
        <f t="shared" si="17"/>
        <v/>
      </c>
      <c r="S18" s="37" t="str">
        <f t="shared" si="18"/>
        <v/>
      </c>
      <c r="T18" s="10" t="str">
        <f t="shared" si="19"/>
        <v/>
      </c>
      <c r="U18" s="10" t="str">
        <f t="shared" si="20"/>
        <v/>
      </c>
      <c r="W18" s="25" t="str">
        <f>Pohieriala_nimetus</f>
        <v/>
      </c>
    </row>
    <row r="19" spans="1:24" x14ac:dyDescent="0.2">
      <c r="A19" s="37" t="str">
        <f t="shared" si="0"/>
        <v/>
      </c>
      <c r="B19" s="38" t="str">
        <f t="shared" si="1"/>
        <v/>
      </c>
      <c r="C19" s="37" t="str">
        <f t="shared" si="2"/>
        <v/>
      </c>
      <c r="D19" s="37" t="str">
        <f t="shared" si="3"/>
        <v/>
      </c>
      <c r="E19" s="37" t="str">
        <f t="shared" si="4"/>
        <v/>
      </c>
      <c r="F19" s="37" t="str">
        <f t="shared" si="5"/>
        <v/>
      </c>
      <c r="G19" s="39" t="str">
        <f t="shared" si="6"/>
        <v/>
      </c>
      <c r="H19" s="37" t="str">
        <f t="shared" si="7"/>
        <v/>
      </c>
      <c r="I19" s="37" t="str">
        <f t="shared" si="8"/>
        <v/>
      </c>
      <c r="J19" s="37" t="str">
        <f t="shared" si="9"/>
        <v/>
      </c>
      <c r="K19" s="37" t="str">
        <f t="shared" si="10"/>
        <v/>
      </c>
      <c r="L19" s="37" t="str">
        <f t="shared" si="11"/>
        <v/>
      </c>
      <c r="M19" s="37" t="str">
        <f t="shared" si="12"/>
        <v/>
      </c>
      <c r="N19" s="38" t="str">
        <f t="shared" si="13"/>
        <v/>
      </c>
      <c r="O19" s="37" t="str">
        <f t="shared" si="14"/>
        <v/>
      </c>
      <c r="P19" s="37" t="str">
        <f t="shared" si="15"/>
        <v/>
      </c>
      <c r="Q19" s="37" t="str">
        <f t="shared" si="16"/>
        <v/>
      </c>
      <c r="R19" s="39" t="str">
        <f t="shared" si="17"/>
        <v/>
      </c>
      <c r="S19" s="37" t="str">
        <f t="shared" si="18"/>
        <v/>
      </c>
      <c r="T19" s="10" t="str">
        <f t="shared" si="19"/>
        <v/>
      </c>
      <c r="U19" s="10" t="str">
        <f t="shared" si="20"/>
        <v/>
      </c>
      <c r="W19" s="25" t="str">
        <f>Pohieriala_nimetus</f>
        <v/>
      </c>
    </row>
    <row r="20" spans="1:24" x14ac:dyDescent="0.2">
      <c r="A20" s="37" t="str">
        <f t="shared" si="0"/>
        <v/>
      </c>
      <c r="B20" s="38" t="str">
        <f t="shared" si="1"/>
        <v/>
      </c>
      <c r="C20" s="37" t="str">
        <f t="shared" si="2"/>
        <v/>
      </c>
      <c r="D20" s="37" t="str">
        <f t="shared" si="3"/>
        <v/>
      </c>
      <c r="E20" s="37" t="str">
        <f t="shared" si="4"/>
        <v/>
      </c>
      <c r="F20" s="37" t="str">
        <f t="shared" si="5"/>
        <v/>
      </c>
      <c r="G20" s="39" t="str">
        <f t="shared" si="6"/>
        <v/>
      </c>
      <c r="H20" s="37" t="str">
        <f t="shared" si="7"/>
        <v/>
      </c>
      <c r="I20" s="37" t="str">
        <f t="shared" si="8"/>
        <v/>
      </c>
      <c r="J20" s="37" t="str">
        <f t="shared" si="9"/>
        <v/>
      </c>
      <c r="K20" s="37" t="str">
        <f t="shared" si="10"/>
        <v/>
      </c>
      <c r="L20" s="37" t="str">
        <f t="shared" si="11"/>
        <v/>
      </c>
      <c r="M20" s="37" t="str">
        <f t="shared" si="12"/>
        <v/>
      </c>
      <c r="N20" s="38" t="str">
        <f t="shared" si="13"/>
        <v/>
      </c>
      <c r="O20" s="37" t="str">
        <f t="shared" si="14"/>
        <v/>
      </c>
      <c r="P20" s="37" t="str">
        <f t="shared" si="15"/>
        <v/>
      </c>
      <c r="Q20" s="37" t="str">
        <f t="shared" si="16"/>
        <v/>
      </c>
      <c r="R20" s="39" t="str">
        <f t="shared" si="17"/>
        <v/>
      </c>
      <c r="S20" s="37" t="str">
        <f t="shared" si="18"/>
        <v/>
      </c>
      <c r="T20" s="10" t="str">
        <f t="shared" si="19"/>
        <v/>
      </c>
      <c r="U20" s="10" t="str">
        <f t="shared" si="20"/>
        <v/>
      </c>
      <c r="W20" s="25" t="str">
        <f>Pohieriala_nimetus</f>
        <v/>
      </c>
    </row>
    <row r="21" spans="1:24" x14ac:dyDescent="0.2">
      <c r="A21" s="37" t="str">
        <f t="shared" si="0"/>
        <v/>
      </c>
      <c r="B21" s="38" t="str">
        <f t="shared" si="1"/>
        <v/>
      </c>
      <c r="C21" s="37" t="str">
        <f t="shared" si="2"/>
        <v/>
      </c>
      <c r="D21" s="37" t="str">
        <f t="shared" si="3"/>
        <v/>
      </c>
      <c r="E21" s="37" t="str">
        <f t="shared" si="4"/>
        <v/>
      </c>
      <c r="F21" s="37" t="str">
        <f t="shared" si="5"/>
        <v/>
      </c>
      <c r="G21" s="39" t="str">
        <f t="shared" si="6"/>
        <v/>
      </c>
      <c r="H21" s="37" t="str">
        <f t="shared" si="7"/>
        <v/>
      </c>
      <c r="I21" s="37" t="str">
        <f t="shared" si="8"/>
        <v/>
      </c>
      <c r="J21" s="37" t="str">
        <f t="shared" si="9"/>
        <v/>
      </c>
      <c r="K21" s="37" t="str">
        <f t="shared" si="10"/>
        <v/>
      </c>
      <c r="L21" s="37" t="str">
        <f t="shared" si="11"/>
        <v/>
      </c>
      <c r="M21" s="37" t="str">
        <f t="shared" si="12"/>
        <v/>
      </c>
      <c r="N21" s="38" t="str">
        <f t="shared" si="13"/>
        <v/>
      </c>
      <c r="O21" s="37" t="str">
        <f t="shared" si="14"/>
        <v/>
      </c>
      <c r="P21" s="37" t="str">
        <f t="shared" si="15"/>
        <v/>
      </c>
      <c r="Q21" s="37" t="str">
        <f t="shared" si="16"/>
        <v/>
      </c>
      <c r="R21" s="39" t="str">
        <f t="shared" si="17"/>
        <v/>
      </c>
      <c r="S21" s="37" t="str">
        <f t="shared" si="18"/>
        <v/>
      </c>
      <c r="T21" s="10" t="str">
        <f t="shared" si="19"/>
        <v/>
      </c>
      <c r="U21" s="10" t="str">
        <f t="shared" si="20"/>
        <v/>
      </c>
      <c r="W21" s="25" t="str">
        <f>Pohieriala_nimetus</f>
        <v/>
      </c>
    </row>
    <row r="22" spans="1:24" x14ac:dyDescent="0.2">
      <c r="A22" s="37" t="str">
        <f t="shared" si="0"/>
        <v/>
      </c>
      <c r="B22" s="38" t="str">
        <f t="shared" si="1"/>
        <v/>
      </c>
      <c r="C22" s="37" t="str">
        <f t="shared" si="2"/>
        <v/>
      </c>
      <c r="D22" s="37" t="str">
        <f t="shared" si="3"/>
        <v/>
      </c>
      <c r="E22" s="37" t="str">
        <f t="shared" si="4"/>
        <v/>
      </c>
      <c r="F22" s="37" t="str">
        <f t="shared" si="5"/>
        <v/>
      </c>
      <c r="G22" s="39" t="str">
        <f t="shared" si="6"/>
        <v/>
      </c>
      <c r="H22" s="37" t="str">
        <f t="shared" si="7"/>
        <v/>
      </c>
      <c r="I22" s="37" t="str">
        <f t="shared" si="8"/>
        <v/>
      </c>
      <c r="J22" s="37" t="str">
        <f t="shared" si="9"/>
        <v/>
      </c>
      <c r="K22" s="37" t="str">
        <f t="shared" si="10"/>
        <v/>
      </c>
      <c r="L22" s="37" t="str">
        <f t="shared" si="11"/>
        <v/>
      </c>
      <c r="M22" s="37" t="str">
        <f t="shared" si="12"/>
        <v/>
      </c>
      <c r="N22" s="38" t="str">
        <f t="shared" si="13"/>
        <v/>
      </c>
      <c r="O22" s="37" t="str">
        <f t="shared" si="14"/>
        <v/>
      </c>
      <c r="P22" s="37" t="str">
        <f t="shared" si="15"/>
        <v/>
      </c>
      <c r="Q22" s="37" t="str">
        <f t="shared" si="16"/>
        <v/>
      </c>
      <c r="R22" s="39" t="str">
        <f t="shared" si="17"/>
        <v/>
      </c>
      <c r="S22" s="37" t="str">
        <f t="shared" si="18"/>
        <v/>
      </c>
      <c r="T22" s="10" t="str">
        <f t="shared" si="19"/>
        <v/>
      </c>
      <c r="U22" s="10" t="str">
        <f t="shared" si="20"/>
        <v/>
      </c>
      <c r="W22" s="25" t="str">
        <f>Pohieriala_nimetus</f>
        <v/>
      </c>
    </row>
    <row r="23" spans="1:24" x14ac:dyDescent="0.2">
      <c r="A23" s="37" t="str">
        <f t="shared" si="0"/>
        <v/>
      </c>
      <c r="B23" s="38" t="str">
        <f t="shared" si="1"/>
        <v/>
      </c>
      <c r="C23" s="37" t="str">
        <f t="shared" si="2"/>
        <v/>
      </c>
      <c r="D23" s="37" t="str">
        <f t="shared" si="3"/>
        <v/>
      </c>
      <c r="E23" s="37" t="str">
        <f t="shared" si="4"/>
        <v/>
      </c>
      <c r="F23" s="37" t="str">
        <f t="shared" si="5"/>
        <v/>
      </c>
      <c r="G23" s="39" t="str">
        <f t="shared" si="6"/>
        <v/>
      </c>
      <c r="H23" s="37" t="str">
        <f t="shared" si="7"/>
        <v/>
      </c>
      <c r="I23" s="37" t="str">
        <f t="shared" si="8"/>
        <v/>
      </c>
      <c r="J23" s="37" t="str">
        <f t="shared" si="9"/>
        <v/>
      </c>
      <c r="K23" s="37" t="str">
        <f t="shared" si="10"/>
        <v/>
      </c>
      <c r="L23" s="37" t="str">
        <f t="shared" si="11"/>
        <v/>
      </c>
      <c r="M23" s="37" t="str">
        <f t="shared" si="12"/>
        <v/>
      </c>
      <c r="N23" s="38" t="str">
        <f t="shared" si="13"/>
        <v/>
      </c>
      <c r="O23" s="37" t="str">
        <f t="shared" si="14"/>
        <v/>
      </c>
      <c r="P23" s="37" t="str">
        <f t="shared" si="15"/>
        <v/>
      </c>
      <c r="Q23" s="37" t="str">
        <f t="shared" si="16"/>
        <v/>
      </c>
      <c r="R23" s="39" t="str">
        <f t="shared" si="17"/>
        <v/>
      </c>
      <c r="S23" s="37" t="str">
        <f t="shared" si="18"/>
        <v/>
      </c>
      <c r="T23" s="10" t="str">
        <f t="shared" si="19"/>
        <v/>
      </c>
      <c r="U23" s="10" t="str">
        <f t="shared" si="20"/>
        <v/>
      </c>
      <c r="W23" s="25" t="str">
        <f>Pohieriala_nimetus</f>
        <v/>
      </c>
    </row>
    <row r="24" spans="1:24" x14ac:dyDescent="0.2">
      <c r="A24" s="37" t="str">
        <f t="shared" si="0"/>
        <v/>
      </c>
      <c r="B24" s="38" t="str">
        <f t="shared" si="1"/>
        <v/>
      </c>
      <c r="C24" s="37" t="str">
        <f t="shared" si="2"/>
        <v/>
      </c>
      <c r="D24" s="37" t="str">
        <f t="shared" si="3"/>
        <v/>
      </c>
      <c r="E24" s="37" t="str">
        <f t="shared" si="4"/>
        <v/>
      </c>
      <c r="F24" s="37" t="str">
        <f t="shared" si="5"/>
        <v/>
      </c>
      <c r="G24" s="39" t="str">
        <f t="shared" si="6"/>
        <v/>
      </c>
      <c r="H24" s="37" t="str">
        <f t="shared" si="7"/>
        <v/>
      </c>
      <c r="I24" s="37" t="str">
        <f t="shared" si="8"/>
        <v/>
      </c>
      <c r="J24" s="37" t="str">
        <f t="shared" si="9"/>
        <v/>
      </c>
      <c r="K24" s="37" t="str">
        <f t="shared" si="10"/>
        <v/>
      </c>
      <c r="L24" s="37" t="str">
        <f t="shared" si="11"/>
        <v/>
      </c>
      <c r="M24" s="37" t="str">
        <f t="shared" si="12"/>
        <v/>
      </c>
      <c r="N24" s="38" t="str">
        <f t="shared" si="13"/>
        <v/>
      </c>
      <c r="O24" s="37" t="str">
        <f t="shared" si="14"/>
        <v/>
      </c>
      <c r="P24" s="37" t="str">
        <f t="shared" si="15"/>
        <v/>
      </c>
      <c r="Q24" s="37" t="str">
        <f t="shared" si="16"/>
        <v/>
      </c>
      <c r="R24" s="39" t="str">
        <f t="shared" si="17"/>
        <v/>
      </c>
      <c r="S24" s="37" t="str">
        <f t="shared" si="18"/>
        <v/>
      </c>
      <c r="T24" s="10" t="str">
        <f t="shared" si="19"/>
        <v/>
      </c>
      <c r="U24" s="10" t="str">
        <f t="shared" si="20"/>
        <v/>
      </c>
      <c r="W24" s="25" t="str">
        <f>Pohieriala_nimetus</f>
        <v/>
      </c>
    </row>
    <row r="25" spans="1:24" x14ac:dyDescent="0.2">
      <c r="A25" s="37" t="str">
        <f t="shared" si="0"/>
        <v/>
      </c>
      <c r="B25" s="38" t="str">
        <f t="shared" si="1"/>
        <v/>
      </c>
      <c r="C25" s="37" t="str">
        <f t="shared" si="2"/>
        <v/>
      </c>
      <c r="D25" s="37" t="str">
        <f t="shared" si="3"/>
        <v/>
      </c>
      <c r="E25" s="37" t="str">
        <f t="shared" si="4"/>
        <v/>
      </c>
      <c r="F25" s="37" t="str">
        <f t="shared" si="5"/>
        <v/>
      </c>
      <c r="G25" s="39" t="str">
        <f t="shared" si="6"/>
        <v/>
      </c>
      <c r="H25" s="37" t="str">
        <f t="shared" si="7"/>
        <v/>
      </c>
      <c r="I25" s="37" t="str">
        <f t="shared" si="8"/>
        <v/>
      </c>
      <c r="J25" s="37" t="str">
        <f t="shared" si="9"/>
        <v/>
      </c>
      <c r="K25" s="37" t="str">
        <f t="shared" si="10"/>
        <v/>
      </c>
      <c r="L25" s="37" t="str">
        <f t="shared" si="11"/>
        <v/>
      </c>
      <c r="M25" s="37" t="str">
        <f t="shared" si="12"/>
        <v/>
      </c>
      <c r="N25" s="38" t="str">
        <f t="shared" si="13"/>
        <v/>
      </c>
      <c r="O25" s="37" t="str">
        <f t="shared" si="14"/>
        <v/>
      </c>
      <c r="P25" s="37" t="str">
        <f t="shared" si="15"/>
        <v/>
      </c>
      <c r="Q25" s="37" t="str">
        <f t="shared" si="16"/>
        <v/>
      </c>
      <c r="R25" s="39" t="str">
        <f t="shared" si="17"/>
        <v/>
      </c>
      <c r="S25" s="37" t="str">
        <f t="shared" si="18"/>
        <v/>
      </c>
      <c r="T25" s="10" t="str">
        <f t="shared" si="19"/>
        <v/>
      </c>
      <c r="U25" s="10" t="str">
        <f t="shared" si="20"/>
        <v/>
      </c>
      <c r="W25" s="25" t="str">
        <f>Pohieriala_nimetus</f>
        <v/>
      </c>
      <c r="X25" s="10"/>
    </row>
    <row r="26" spans="1:24" x14ac:dyDescent="0.2">
      <c r="A26" s="37" t="str">
        <f t="shared" si="0"/>
        <v/>
      </c>
      <c r="B26" s="38" t="str">
        <f t="shared" si="1"/>
        <v/>
      </c>
      <c r="C26" s="37" t="str">
        <f t="shared" si="2"/>
        <v/>
      </c>
      <c r="D26" s="37" t="str">
        <f t="shared" si="3"/>
        <v/>
      </c>
      <c r="E26" s="37" t="str">
        <f t="shared" si="4"/>
        <v/>
      </c>
      <c r="F26" s="37" t="str">
        <f t="shared" si="5"/>
        <v/>
      </c>
      <c r="G26" s="39" t="str">
        <f t="shared" si="6"/>
        <v/>
      </c>
      <c r="H26" s="37" t="str">
        <f t="shared" si="7"/>
        <v/>
      </c>
      <c r="I26" s="37" t="str">
        <f t="shared" si="8"/>
        <v/>
      </c>
      <c r="J26" s="37" t="str">
        <f t="shared" si="9"/>
        <v/>
      </c>
      <c r="K26" s="37" t="str">
        <f t="shared" si="10"/>
        <v/>
      </c>
      <c r="L26" s="37" t="str">
        <f t="shared" si="11"/>
        <v/>
      </c>
      <c r="M26" s="37" t="str">
        <f t="shared" si="12"/>
        <v/>
      </c>
      <c r="N26" s="38" t="str">
        <f t="shared" si="13"/>
        <v/>
      </c>
      <c r="O26" s="37" t="str">
        <f t="shared" si="14"/>
        <v/>
      </c>
      <c r="P26" s="37" t="str">
        <f t="shared" si="15"/>
        <v/>
      </c>
      <c r="Q26" s="37" t="str">
        <f t="shared" si="16"/>
        <v/>
      </c>
      <c r="R26" s="39" t="str">
        <f t="shared" si="17"/>
        <v/>
      </c>
      <c r="S26" s="37" t="str">
        <f t="shared" si="18"/>
        <v/>
      </c>
      <c r="T26" s="10" t="str">
        <f t="shared" si="19"/>
        <v/>
      </c>
      <c r="U26" s="10" t="str">
        <f t="shared" si="20"/>
        <v/>
      </c>
      <c r="W26" s="25" t="str">
        <f>Pohieriala_nimetus</f>
        <v/>
      </c>
      <c r="X26" s="10"/>
    </row>
    <row r="27" spans="1:24" x14ac:dyDescent="0.2">
      <c r="A27" s="37" t="str">
        <f t="shared" si="0"/>
        <v/>
      </c>
      <c r="B27" s="38" t="str">
        <f t="shared" si="1"/>
        <v/>
      </c>
      <c r="C27" s="37" t="str">
        <f t="shared" si="2"/>
        <v/>
      </c>
      <c r="D27" s="37" t="str">
        <f t="shared" si="3"/>
        <v/>
      </c>
      <c r="E27" s="37" t="str">
        <f t="shared" si="4"/>
        <v/>
      </c>
      <c r="F27" s="37" t="str">
        <f t="shared" si="5"/>
        <v/>
      </c>
      <c r="G27" s="39" t="str">
        <f t="shared" si="6"/>
        <v/>
      </c>
      <c r="H27" s="37" t="str">
        <f t="shared" si="7"/>
        <v/>
      </c>
      <c r="I27" s="37" t="str">
        <f t="shared" si="8"/>
        <v/>
      </c>
      <c r="J27" s="37" t="str">
        <f t="shared" si="9"/>
        <v/>
      </c>
      <c r="K27" s="37" t="str">
        <f t="shared" si="10"/>
        <v/>
      </c>
      <c r="L27" s="37" t="str">
        <f t="shared" si="11"/>
        <v/>
      </c>
      <c r="M27" s="37" t="str">
        <f t="shared" si="12"/>
        <v/>
      </c>
      <c r="N27" s="38" t="str">
        <f t="shared" si="13"/>
        <v/>
      </c>
      <c r="O27" s="37" t="str">
        <f t="shared" si="14"/>
        <v/>
      </c>
      <c r="P27" s="37" t="str">
        <f t="shared" si="15"/>
        <v/>
      </c>
      <c r="Q27" s="37" t="str">
        <f t="shared" si="16"/>
        <v/>
      </c>
      <c r="R27" s="39" t="str">
        <f t="shared" si="17"/>
        <v/>
      </c>
      <c r="S27" s="37" t="str">
        <f t="shared" si="18"/>
        <v/>
      </c>
      <c r="T27" s="10" t="str">
        <f t="shared" si="19"/>
        <v/>
      </c>
      <c r="U27" s="10" t="str">
        <f t="shared" si="20"/>
        <v/>
      </c>
      <c r="W27" s="25" t="str">
        <f>Pohieriala_nimetus</f>
        <v/>
      </c>
      <c r="X27" s="10"/>
    </row>
    <row r="28" spans="1:24" x14ac:dyDescent="0.2">
      <c r="A28" s="37" t="str">
        <f t="shared" si="0"/>
        <v/>
      </c>
      <c r="B28" s="38" t="str">
        <f t="shared" si="1"/>
        <v/>
      </c>
      <c r="C28" s="37" t="str">
        <f t="shared" si="2"/>
        <v/>
      </c>
      <c r="D28" s="37" t="str">
        <f t="shared" si="3"/>
        <v/>
      </c>
      <c r="E28" s="37" t="str">
        <f t="shared" si="4"/>
        <v/>
      </c>
      <c r="F28" s="37" t="str">
        <f t="shared" si="5"/>
        <v/>
      </c>
      <c r="G28" s="39" t="str">
        <f t="shared" si="6"/>
        <v/>
      </c>
      <c r="H28" s="37" t="str">
        <f t="shared" si="7"/>
        <v/>
      </c>
      <c r="I28" s="37" t="str">
        <f t="shared" si="8"/>
        <v/>
      </c>
      <c r="J28" s="37" t="str">
        <f t="shared" si="9"/>
        <v/>
      </c>
      <c r="K28" s="37" t="str">
        <f t="shared" si="10"/>
        <v/>
      </c>
      <c r="L28" s="37" t="str">
        <f t="shared" si="11"/>
        <v/>
      </c>
      <c r="M28" s="37" t="str">
        <f t="shared" si="12"/>
        <v/>
      </c>
      <c r="N28" s="38" t="str">
        <f t="shared" si="13"/>
        <v/>
      </c>
      <c r="O28" s="37" t="str">
        <f t="shared" si="14"/>
        <v/>
      </c>
      <c r="P28" s="37" t="str">
        <f t="shared" si="15"/>
        <v/>
      </c>
      <c r="Q28" s="37" t="str">
        <f t="shared" si="16"/>
        <v/>
      </c>
      <c r="R28" s="39" t="str">
        <f t="shared" si="17"/>
        <v/>
      </c>
      <c r="S28" s="37" t="str">
        <f t="shared" si="18"/>
        <v/>
      </c>
      <c r="T28" s="10" t="str">
        <f t="shared" si="19"/>
        <v/>
      </c>
      <c r="U28" s="10" t="str">
        <f t="shared" si="20"/>
        <v/>
      </c>
      <c r="W28" s="25" t="str">
        <f>Pohieriala_nimetus</f>
        <v/>
      </c>
      <c r="X28" s="10"/>
    </row>
    <row r="29" spans="1:24" x14ac:dyDescent="0.2">
      <c r="A29" s="37" t="str">
        <f t="shared" si="0"/>
        <v/>
      </c>
      <c r="B29" s="38" t="str">
        <f t="shared" si="1"/>
        <v/>
      </c>
      <c r="C29" s="37" t="str">
        <f t="shared" si="2"/>
        <v/>
      </c>
      <c r="D29" s="37" t="str">
        <f t="shared" si="3"/>
        <v/>
      </c>
      <c r="E29" s="37" t="str">
        <f t="shared" si="4"/>
        <v/>
      </c>
      <c r="F29" s="37" t="str">
        <f t="shared" si="5"/>
        <v/>
      </c>
      <c r="G29" s="39" t="str">
        <f t="shared" si="6"/>
        <v/>
      </c>
      <c r="H29" s="37" t="str">
        <f t="shared" si="7"/>
        <v/>
      </c>
      <c r="I29" s="37" t="str">
        <f t="shared" si="8"/>
        <v/>
      </c>
      <c r="J29" s="37" t="str">
        <f t="shared" si="9"/>
        <v/>
      </c>
      <c r="K29" s="37" t="str">
        <f t="shared" si="10"/>
        <v/>
      </c>
      <c r="L29" s="37" t="str">
        <f t="shared" si="11"/>
        <v/>
      </c>
      <c r="M29" s="37" t="str">
        <f t="shared" si="12"/>
        <v/>
      </c>
      <c r="N29" s="38" t="str">
        <f t="shared" si="13"/>
        <v/>
      </c>
      <c r="O29" s="37" t="str">
        <f t="shared" si="14"/>
        <v/>
      </c>
      <c r="P29" s="37" t="str">
        <f t="shared" si="15"/>
        <v/>
      </c>
      <c r="Q29" s="37" t="str">
        <f t="shared" si="16"/>
        <v/>
      </c>
      <c r="R29" s="39" t="str">
        <f t="shared" si="17"/>
        <v/>
      </c>
      <c r="S29" s="37" t="str">
        <f t="shared" si="18"/>
        <v/>
      </c>
      <c r="T29" s="10" t="str">
        <f t="shared" si="19"/>
        <v/>
      </c>
      <c r="U29" s="10" t="str">
        <f t="shared" si="20"/>
        <v/>
      </c>
      <c r="W29" s="25" t="str">
        <f>Pohieriala_nimetus</f>
        <v/>
      </c>
      <c r="X29" s="10"/>
    </row>
    <row r="30" spans="1:24" x14ac:dyDescent="0.2">
      <c r="A30" s="37" t="str">
        <f t="shared" si="0"/>
        <v/>
      </c>
      <c r="B30" s="38" t="str">
        <f t="shared" si="1"/>
        <v/>
      </c>
      <c r="C30" s="37" t="str">
        <f t="shared" si="2"/>
        <v/>
      </c>
      <c r="D30" s="37" t="str">
        <f t="shared" si="3"/>
        <v/>
      </c>
      <c r="E30" s="37" t="str">
        <f t="shared" si="4"/>
        <v/>
      </c>
      <c r="F30" s="37" t="str">
        <f t="shared" si="5"/>
        <v/>
      </c>
      <c r="G30" s="39" t="str">
        <f t="shared" si="6"/>
        <v/>
      </c>
      <c r="H30" s="37" t="str">
        <f t="shared" si="7"/>
        <v/>
      </c>
      <c r="I30" s="37" t="str">
        <f t="shared" si="8"/>
        <v/>
      </c>
      <c r="J30" s="37" t="str">
        <f t="shared" si="9"/>
        <v/>
      </c>
      <c r="K30" s="37" t="str">
        <f t="shared" si="10"/>
        <v/>
      </c>
      <c r="L30" s="37" t="str">
        <f t="shared" si="11"/>
        <v/>
      </c>
      <c r="M30" s="37" t="str">
        <f t="shared" si="12"/>
        <v/>
      </c>
      <c r="N30" s="38" t="str">
        <f t="shared" si="13"/>
        <v/>
      </c>
      <c r="O30" s="37" t="str">
        <f t="shared" si="14"/>
        <v/>
      </c>
      <c r="P30" s="37" t="str">
        <f t="shared" si="15"/>
        <v/>
      </c>
      <c r="Q30" s="37" t="str">
        <f t="shared" si="16"/>
        <v/>
      </c>
      <c r="R30" s="39" t="str">
        <f t="shared" si="17"/>
        <v/>
      </c>
      <c r="S30" s="37" t="str">
        <f t="shared" si="18"/>
        <v/>
      </c>
      <c r="T30" s="10" t="str">
        <f t="shared" si="19"/>
        <v/>
      </c>
      <c r="U30" s="10" t="str">
        <f t="shared" si="20"/>
        <v/>
      </c>
      <c r="W30" s="25" t="str">
        <f>Pohieriala_nimetus</f>
        <v/>
      </c>
      <c r="X30" s="10"/>
    </row>
    <row r="31" spans="1:24" x14ac:dyDescent="0.2">
      <c r="A31" s="37" t="str">
        <f t="shared" si="0"/>
        <v/>
      </c>
      <c r="B31" s="38" t="str">
        <f t="shared" si="1"/>
        <v/>
      </c>
      <c r="C31" s="37" t="str">
        <f t="shared" si="2"/>
        <v/>
      </c>
      <c r="D31" s="37" t="str">
        <f t="shared" si="3"/>
        <v/>
      </c>
      <c r="E31" s="37" t="str">
        <f t="shared" si="4"/>
        <v/>
      </c>
      <c r="F31" s="37" t="str">
        <f t="shared" si="5"/>
        <v/>
      </c>
      <c r="G31" s="39" t="str">
        <f t="shared" si="6"/>
        <v/>
      </c>
      <c r="H31" s="37" t="str">
        <f t="shared" si="7"/>
        <v/>
      </c>
      <c r="I31" s="37" t="str">
        <f t="shared" si="8"/>
        <v/>
      </c>
      <c r="J31" s="37" t="str">
        <f t="shared" si="9"/>
        <v/>
      </c>
      <c r="K31" s="37" t="str">
        <f t="shared" si="10"/>
        <v/>
      </c>
      <c r="L31" s="37" t="str">
        <f t="shared" si="11"/>
        <v/>
      </c>
      <c r="M31" s="37" t="str">
        <f t="shared" si="12"/>
        <v/>
      </c>
      <c r="N31" s="38" t="str">
        <f t="shared" si="13"/>
        <v/>
      </c>
      <c r="O31" s="37" t="str">
        <f t="shared" si="14"/>
        <v/>
      </c>
      <c r="P31" s="37" t="str">
        <f t="shared" si="15"/>
        <v/>
      </c>
      <c r="Q31" s="37" t="str">
        <f t="shared" si="16"/>
        <v/>
      </c>
      <c r="R31" s="39" t="str">
        <f t="shared" si="17"/>
        <v/>
      </c>
      <c r="S31" s="37" t="str">
        <f t="shared" si="18"/>
        <v/>
      </c>
      <c r="T31" s="10" t="str">
        <f t="shared" si="19"/>
        <v/>
      </c>
      <c r="U31" s="10" t="str">
        <f t="shared" si="20"/>
        <v/>
      </c>
      <c r="W31" s="25" t="str">
        <f>Pohieriala_nimetus</f>
        <v/>
      </c>
      <c r="X31" s="10"/>
    </row>
    <row r="32" spans="1:24" x14ac:dyDescent="0.2">
      <c r="A32" s="37" t="str">
        <f t="shared" si="0"/>
        <v/>
      </c>
      <c r="B32" s="38" t="str">
        <f t="shared" si="1"/>
        <v/>
      </c>
      <c r="C32" s="37" t="str">
        <f t="shared" si="2"/>
        <v/>
      </c>
      <c r="D32" s="37" t="str">
        <f t="shared" si="3"/>
        <v/>
      </c>
      <c r="E32" s="37" t="str">
        <f t="shared" si="4"/>
        <v/>
      </c>
      <c r="F32" s="37" t="str">
        <f t="shared" si="5"/>
        <v/>
      </c>
      <c r="G32" s="39" t="str">
        <f t="shared" si="6"/>
        <v/>
      </c>
      <c r="H32" s="37" t="str">
        <f t="shared" si="7"/>
        <v/>
      </c>
      <c r="I32" s="37" t="str">
        <f t="shared" si="8"/>
        <v/>
      </c>
      <c r="J32" s="37" t="str">
        <f t="shared" si="9"/>
        <v/>
      </c>
      <c r="K32" s="37" t="str">
        <f t="shared" si="10"/>
        <v/>
      </c>
      <c r="L32" s="37" t="str">
        <f t="shared" si="11"/>
        <v/>
      </c>
      <c r="M32" s="37" t="str">
        <f t="shared" si="12"/>
        <v/>
      </c>
      <c r="N32" s="38" t="str">
        <f t="shared" si="13"/>
        <v/>
      </c>
      <c r="O32" s="37" t="str">
        <f t="shared" si="14"/>
        <v/>
      </c>
      <c r="P32" s="37" t="str">
        <f t="shared" si="15"/>
        <v/>
      </c>
      <c r="Q32" s="37" t="str">
        <f t="shared" si="16"/>
        <v/>
      </c>
      <c r="R32" s="39" t="str">
        <f t="shared" si="17"/>
        <v/>
      </c>
      <c r="S32" s="37" t="str">
        <f t="shared" si="18"/>
        <v/>
      </c>
      <c r="T32" s="10" t="str">
        <f t="shared" si="19"/>
        <v/>
      </c>
      <c r="U32" s="10" t="str">
        <f t="shared" si="20"/>
        <v/>
      </c>
      <c r="W32" s="25" t="str">
        <f>Pohieriala_nimetus</f>
        <v/>
      </c>
      <c r="X32" s="10"/>
    </row>
    <row r="33" spans="1:24" x14ac:dyDescent="0.2">
      <c r="A33" s="37" t="str">
        <f t="shared" si="0"/>
        <v/>
      </c>
      <c r="B33" s="38" t="str">
        <f t="shared" si="1"/>
        <v/>
      </c>
      <c r="C33" s="37" t="str">
        <f t="shared" si="2"/>
        <v/>
      </c>
      <c r="D33" s="37" t="str">
        <f t="shared" si="3"/>
        <v/>
      </c>
      <c r="E33" s="37" t="str">
        <f t="shared" si="4"/>
        <v/>
      </c>
      <c r="F33" s="37" t="str">
        <f t="shared" si="5"/>
        <v/>
      </c>
      <c r="G33" s="39" t="str">
        <f t="shared" si="6"/>
        <v/>
      </c>
      <c r="H33" s="37" t="str">
        <f t="shared" si="7"/>
        <v/>
      </c>
      <c r="I33" s="37" t="str">
        <f t="shared" si="8"/>
        <v/>
      </c>
      <c r="J33" s="37" t="str">
        <f t="shared" si="9"/>
        <v/>
      </c>
      <c r="K33" s="37" t="str">
        <f t="shared" si="10"/>
        <v/>
      </c>
      <c r="L33" s="37" t="str">
        <f t="shared" si="11"/>
        <v/>
      </c>
      <c r="M33" s="37" t="str">
        <f t="shared" si="12"/>
        <v/>
      </c>
      <c r="N33" s="38" t="str">
        <f t="shared" si="13"/>
        <v/>
      </c>
      <c r="O33" s="37" t="str">
        <f t="shared" si="14"/>
        <v/>
      </c>
      <c r="P33" s="37" t="str">
        <f t="shared" si="15"/>
        <v/>
      </c>
      <c r="Q33" s="37" t="str">
        <f t="shared" si="16"/>
        <v/>
      </c>
      <c r="R33" s="39" t="str">
        <f t="shared" si="17"/>
        <v/>
      </c>
      <c r="S33" s="37" t="str">
        <f t="shared" si="18"/>
        <v/>
      </c>
      <c r="T33" s="10" t="str">
        <f t="shared" si="19"/>
        <v/>
      </c>
      <c r="U33" s="10" t="str">
        <f t="shared" si="20"/>
        <v/>
      </c>
      <c r="W33" s="25" t="str">
        <f>Pohieriala_nimetus</f>
        <v/>
      </c>
      <c r="X33" s="10"/>
    </row>
    <row r="34" spans="1:24" x14ac:dyDescent="0.2">
      <c r="A34" s="37" t="str">
        <f t="shared" si="0"/>
        <v/>
      </c>
      <c r="B34" s="38" t="str">
        <f t="shared" si="1"/>
        <v/>
      </c>
      <c r="C34" s="37" t="str">
        <f t="shared" si="2"/>
        <v/>
      </c>
      <c r="D34" s="37" t="str">
        <f t="shared" si="3"/>
        <v/>
      </c>
      <c r="E34" s="37" t="str">
        <f t="shared" si="4"/>
        <v/>
      </c>
      <c r="F34" s="37" t="str">
        <f t="shared" si="5"/>
        <v/>
      </c>
      <c r="G34" s="39" t="str">
        <f t="shared" si="6"/>
        <v/>
      </c>
      <c r="H34" s="37" t="str">
        <f t="shared" si="7"/>
        <v/>
      </c>
      <c r="I34" s="37" t="str">
        <f t="shared" si="8"/>
        <v/>
      </c>
      <c r="J34" s="37" t="str">
        <f t="shared" si="9"/>
        <v/>
      </c>
      <c r="K34" s="37" t="str">
        <f t="shared" si="10"/>
        <v/>
      </c>
      <c r="L34" s="37" t="str">
        <f t="shared" si="11"/>
        <v/>
      </c>
      <c r="M34" s="37" t="str">
        <f t="shared" si="12"/>
        <v/>
      </c>
      <c r="N34" s="38" t="str">
        <f t="shared" si="13"/>
        <v/>
      </c>
      <c r="O34" s="37" t="str">
        <f t="shared" si="14"/>
        <v/>
      </c>
      <c r="P34" s="37" t="str">
        <f t="shared" si="15"/>
        <v/>
      </c>
      <c r="Q34" s="37" t="str">
        <f t="shared" si="16"/>
        <v/>
      </c>
      <c r="R34" s="39" t="str">
        <f t="shared" si="17"/>
        <v/>
      </c>
      <c r="S34" s="37" t="str">
        <f t="shared" si="18"/>
        <v/>
      </c>
      <c r="T34" s="10" t="str">
        <f t="shared" si="19"/>
        <v/>
      </c>
      <c r="U34" s="10" t="str">
        <f t="shared" si="20"/>
        <v/>
      </c>
      <c r="W34" s="25" t="str">
        <f>Pohieriala_nimetus</f>
        <v/>
      </c>
      <c r="X34" s="10"/>
    </row>
    <row r="35" spans="1:24" x14ac:dyDescent="0.2">
      <c r="A35" s="37" t="str">
        <f t="shared" si="0"/>
        <v/>
      </c>
      <c r="B35" s="38" t="str">
        <f t="shared" si="1"/>
        <v/>
      </c>
      <c r="C35" s="37" t="str">
        <f t="shared" si="2"/>
        <v/>
      </c>
      <c r="D35" s="37" t="str">
        <f t="shared" si="3"/>
        <v/>
      </c>
      <c r="E35" s="37" t="str">
        <f t="shared" si="4"/>
        <v/>
      </c>
      <c r="F35" s="37" t="str">
        <f t="shared" si="5"/>
        <v/>
      </c>
      <c r="G35" s="39" t="str">
        <f t="shared" si="6"/>
        <v/>
      </c>
      <c r="H35" s="37" t="str">
        <f t="shared" si="7"/>
        <v/>
      </c>
      <c r="I35" s="37" t="str">
        <f t="shared" si="8"/>
        <v/>
      </c>
      <c r="J35" s="37" t="str">
        <f t="shared" si="9"/>
        <v/>
      </c>
      <c r="K35" s="37" t="str">
        <f t="shared" si="10"/>
        <v/>
      </c>
      <c r="L35" s="37" t="str">
        <f t="shared" si="11"/>
        <v/>
      </c>
      <c r="M35" s="37" t="str">
        <f t="shared" si="12"/>
        <v/>
      </c>
      <c r="N35" s="38" t="str">
        <f t="shared" si="13"/>
        <v/>
      </c>
      <c r="O35" s="37" t="str">
        <f t="shared" si="14"/>
        <v/>
      </c>
      <c r="P35" s="37" t="str">
        <f t="shared" si="15"/>
        <v/>
      </c>
      <c r="Q35" s="37" t="str">
        <f t="shared" si="16"/>
        <v/>
      </c>
      <c r="R35" s="39" t="str">
        <f t="shared" si="17"/>
        <v/>
      </c>
      <c r="S35" s="37" t="str">
        <f t="shared" si="18"/>
        <v/>
      </c>
      <c r="T35" s="10" t="str">
        <f t="shared" si="19"/>
        <v/>
      </c>
      <c r="U35" s="10" t="str">
        <f t="shared" si="20"/>
        <v/>
      </c>
      <c r="W35" s="25" t="str">
        <f>Pohieriala_nimetus</f>
        <v/>
      </c>
      <c r="X35" s="10"/>
    </row>
    <row r="36" spans="1:24" x14ac:dyDescent="0.2">
      <c r="A36" s="37" t="str">
        <f t="shared" si="0"/>
        <v/>
      </c>
      <c r="B36" s="38" t="str">
        <f t="shared" si="1"/>
        <v/>
      </c>
      <c r="C36" s="37" t="str">
        <f t="shared" si="2"/>
        <v/>
      </c>
      <c r="D36" s="37" t="str">
        <f t="shared" si="3"/>
        <v/>
      </c>
      <c r="E36" s="37" t="str">
        <f t="shared" si="4"/>
        <v/>
      </c>
      <c r="F36" s="37" t="str">
        <f t="shared" si="5"/>
        <v/>
      </c>
      <c r="G36" s="39" t="str">
        <f t="shared" si="6"/>
        <v/>
      </c>
      <c r="H36" s="37" t="str">
        <f t="shared" si="7"/>
        <v/>
      </c>
      <c r="I36" s="37" t="str">
        <f t="shared" si="8"/>
        <v/>
      </c>
      <c r="J36" s="37" t="str">
        <f t="shared" si="9"/>
        <v/>
      </c>
      <c r="K36" s="37" t="str">
        <f t="shared" si="10"/>
        <v/>
      </c>
      <c r="L36" s="37" t="str">
        <f t="shared" si="11"/>
        <v/>
      </c>
      <c r="M36" s="37" t="str">
        <f t="shared" si="12"/>
        <v/>
      </c>
      <c r="N36" s="38" t="str">
        <f t="shared" si="13"/>
        <v/>
      </c>
      <c r="O36" s="37" t="str">
        <f t="shared" si="14"/>
        <v/>
      </c>
      <c r="P36" s="37" t="str">
        <f t="shared" si="15"/>
        <v/>
      </c>
      <c r="Q36" s="37" t="str">
        <f t="shared" si="16"/>
        <v/>
      </c>
      <c r="R36" s="39" t="str">
        <f t="shared" si="17"/>
        <v/>
      </c>
      <c r="S36" s="37" t="str">
        <f t="shared" si="18"/>
        <v/>
      </c>
      <c r="T36" s="10" t="str">
        <f t="shared" si="19"/>
        <v/>
      </c>
      <c r="U36" s="10" t="str">
        <f t="shared" si="20"/>
        <v/>
      </c>
      <c r="W36" s="25" t="str">
        <f>Pohieriala_nimetus</f>
        <v/>
      </c>
      <c r="X36" s="10"/>
    </row>
    <row r="37" spans="1:24" x14ac:dyDescent="0.2">
      <c r="A37" s="37" t="str">
        <f t="shared" si="0"/>
        <v/>
      </c>
      <c r="B37" s="38" t="str">
        <f t="shared" si="1"/>
        <v/>
      </c>
      <c r="C37" s="37" t="str">
        <f t="shared" si="2"/>
        <v/>
      </c>
      <c r="D37" s="37" t="str">
        <f t="shared" si="3"/>
        <v/>
      </c>
      <c r="E37" s="37" t="str">
        <f t="shared" si="4"/>
        <v/>
      </c>
      <c r="F37" s="37" t="str">
        <f t="shared" si="5"/>
        <v/>
      </c>
      <c r="G37" s="39" t="str">
        <f t="shared" si="6"/>
        <v/>
      </c>
      <c r="H37" s="37" t="str">
        <f t="shared" si="7"/>
        <v/>
      </c>
      <c r="I37" s="37" t="str">
        <f t="shared" si="8"/>
        <v/>
      </c>
      <c r="J37" s="37" t="str">
        <f t="shared" si="9"/>
        <v/>
      </c>
      <c r="K37" s="37" t="str">
        <f t="shared" si="10"/>
        <v/>
      </c>
      <c r="L37" s="37" t="str">
        <f t="shared" si="11"/>
        <v/>
      </c>
      <c r="M37" s="37" t="str">
        <f t="shared" si="12"/>
        <v/>
      </c>
      <c r="N37" s="38" t="str">
        <f t="shared" si="13"/>
        <v/>
      </c>
      <c r="O37" s="37" t="str">
        <f t="shared" si="14"/>
        <v/>
      </c>
      <c r="P37" s="37" t="str">
        <f t="shared" si="15"/>
        <v/>
      </c>
      <c r="Q37" s="37" t="str">
        <f t="shared" si="16"/>
        <v/>
      </c>
      <c r="R37" s="39" t="str">
        <f t="shared" si="17"/>
        <v/>
      </c>
      <c r="S37" s="37" t="str">
        <f t="shared" si="18"/>
        <v/>
      </c>
      <c r="T37" s="10" t="str">
        <f t="shared" ref="T37:T68" si="21">ZDATE2</f>
        <v/>
      </c>
      <c r="U37" s="10" t="str">
        <f t="shared" ref="U37:U68" si="22">H_PARV_KF</f>
        <v/>
      </c>
      <c r="W37" s="25" t="str">
        <f>Pohieriala_nimetus</f>
        <v/>
      </c>
      <c r="X37" s="10"/>
    </row>
    <row r="38" spans="1:24" x14ac:dyDescent="0.2">
      <c r="A38" s="37" t="str">
        <f t="shared" si="0"/>
        <v/>
      </c>
      <c r="B38" s="38" t="str">
        <f t="shared" si="1"/>
        <v/>
      </c>
      <c r="C38" s="37" t="str">
        <f t="shared" si="2"/>
        <v/>
      </c>
      <c r="D38" s="37" t="str">
        <f t="shared" si="3"/>
        <v/>
      </c>
      <c r="E38" s="37" t="str">
        <f t="shared" si="4"/>
        <v/>
      </c>
      <c r="F38" s="37" t="str">
        <f t="shared" si="5"/>
        <v/>
      </c>
      <c r="G38" s="39" t="str">
        <f t="shared" si="6"/>
        <v/>
      </c>
      <c r="H38" s="37" t="str">
        <f t="shared" si="7"/>
        <v/>
      </c>
      <c r="I38" s="37" t="str">
        <f t="shared" si="8"/>
        <v/>
      </c>
      <c r="J38" s="37" t="str">
        <f t="shared" si="9"/>
        <v/>
      </c>
      <c r="K38" s="37" t="str">
        <f t="shared" si="10"/>
        <v/>
      </c>
      <c r="L38" s="37" t="str">
        <f t="shared" si="11"/>
        <v/>
      </c>
      <c r="M38" s="37" t="str">
        <f t="shared" si="12"/>
        <v/>
      </c>
      <c r="N38" s="38" t="str">
        <f t="shared" si="13"/>
        <v/>
      </c>
      <c r="O38" s="37" t="str">
        <f t="shared" si="14"/>
        <v/>
      </c>
      <c r="P38" s="37" t="str">
        <f t="shared" si="15"/>
        <v/>
      </c>
      <c r="Q38" s="37" t="str">
        <f t="shared" si="16"/>
        <v/>
      </c>
      <c r="R38" s="39" t="str">
        <f t="shared" si="17"/>
        <v/>
      </c>
      <c r="S38" s="37" t="str">
        <f t="shared" si="18"/>
        <v/>
      </c>
      <c r="T38" s="10" t="str">
        <f t="shared" si="21"/>
        <v/>
      </c>
      <c r="U38" s="10" t="str">
        <f t="shared" si="22"/>
        <v/>
      </c>
      <c r="W38" s="25" t="str">
        <f>Pohieriala_nimetus</f>
        <v/>
      </c>
      <c r="X38" s="10"/>
    </row>
    <row r="39" spans="1:24" x14ac:dyDescent="0.2">
      <c r="A39" s="37" t="str">
        <f t="shared" si="0"/>
        <v/>
      </c>
      <c r="B39" s="38" t="str">
        <f t="shared" si="1"/>
        <v/>
      </c>
      <c r="C39" s="37" t="str">
        <f t="shared" si="2"/>
        <v/>
      </c>
      <c r="D39" s="37" t="str">
        <f t="shared" si="3"/>
        <v/>
      </c>
      <c r="E39" s="37" t="str">
        <f t="shared" si="4"/>
        <v/>
      </c>
      <c r="F39" s="37" t="str">
        <f t="shared" si="5"/>
        <v/>
      </c>
      <c r="G39" s="39" t="str">
        <f t="shared" si="6"/>
        <v/>
      </c>
      <c r="H39" s="37" t="str">
        <f t="shared" si="7"/>
        <v/>
      </c>
      <c r="I39" s="37" t="str">
        <f t="shared" si="8"/>
        <v/>
      </c>
      <c r="J39" s="37" t="str">
        <f t="shared" si="9"/>
        <v/>
      </c>
      <c r="K39" s="37" t="str">
        <f t="shared" si="10"/>
        <v/>
      </c>
      <c r="L39" s="37" t="str">
        <f t="shared" si="11"/>
        <v/>
      </c>
      <c r="M39" s="37" t="str">
        <f t="shared" si="12"/>
        <v/>
      </c>
      <c r="N39" s="38" t="str">
        <f t="shared" si="13"/>
        <v/>
      </c>
      <c r="O39" s="37" t="str">
        <f t="shared" si="14"/>
        <v/>
      </c>
      <c r="P39" s="37" t="str">
        <f t="shared" si="15"/>
        <v/>
      </c>
      <c r="Q39" s="37" t="str">
        <f t="shared" si="16"/>
        <v/>
      </c>
      <c r="R39" s="39" t="str">
        <f t="shared" si="17"/>
        <v/>
      </c>
      <c r="S39" s="37" t="str">
        <f t="shared" si="18"/>
        <v/>
      </c>
      <c r="T39" s="10" t="str">
        <f t="shared" si="21"/>
        <v/>
      </c>
      <c r="U39" s="10" t="str">
        <f t="shared" si="22"/>
        <v/>
      </c>
      <c r="W39" s="25" t="str">
        <f>Pohieriala_nimetus</f>
        <v/>
      </c>
      <c r="X39" s="10"/>
    </row>
    <row r="40" spans="1:24" x14ac:dyDescent="0.2">
      <c r="A40" s="37" t="str">
        <f t="shared" si="0"/>
        <v/>
      </c>
      <c r="B40" s="38" t="str">
        <f t="shared" si="1"/>
        <v/>
      </c>
      <c r="C40" s="37" t="str">
        <f t="shared" si="2"/>
        <v/>
      </c>
      <c r="D40" s="37" t="str">
        <f t="shared" si="3"/>
        <v/>
      </c>
      <c r="E40" s="37" t="str">
        <f t="shared" si="4"/>
        <v/>
      </c>
      <c r="F40" s="37" t="str">
        <f t="shared" si="5"/>
        <v/>
      </c>
      <c r="G40" s="39" t="str">
        <f t="shared" si="6"/>
        <v/>
      </c>
      <c r="H40" s="37" t="str">
        <f t="shared" si="7"/>
        <v/>
      </c>
      <c r="I40" s="37" t="str">
        <f t="shared" si="8"/>
        <v/>
      </c>
      <c r="J40" s="37" t="str">
        <f t="shared" si="9"/>
        <v/>
      </c>
      <c r="K40" s="37" t="str">
        <f t="shared" si="10"/>
        <v/>
      </c>
      <c r="L40" s="37" t="str">
        <f t="shared" si="11"/>
        <v/>
      </c>
      <c r="M40" s="37" t="str">
        <f t="shared" si="12"/>
        <v/>
      </c>
      <c r="N40" s="38" t="str">
        <f t="shared" si="13"/>
        <v/>
      </c>
      <c r="O40" s="37" t="str">
        <f t="shared" si="14"/>
        <v/>
      </c>
      <c r="P40" s="37" t="str">
        <f t="shared" si="15"/>
        <v/>
      </c>
      <c r="Q40" s="37" t="str">
        <f t="shared" si="16"/>
        <v/>
      </c>
      <c r="R40" s="39" t="str">
        <f t="shared" si="17"/>
        <v/>
      </c>
      <c r="S40" s="37" t="str">
        <f t="shared" si="18"/>
        <v/>
      </c>
      <c r="T40" s="10" t="str">
        <f t="shared" si="21"/>
        <v/>
      </c>
      <c r="U40" s="10" t="str">
        <f t="shared" si="22"/>
        <v/>
      </c>
      <c r="W40" s="25" t="str">
        <f>Pohieriala_nimetus</f>
        <v/>
      </c>
      <c r="X40" s="10"/>
    </row>
    <row r="41" spans="1:24" x14ac:dyDescent="0.2">
      <c r="A41" s="37" t="str">
        <f t="shared" si="0"/>
        <v/>
      </c>
      <c r="B41" s="38" t="str">
        <f t="shared" si="1"/>
        <v/>
      </c>
      <c r="C41" s="37" t="str">
        <f t="shared" si="2"/>
        <v/>
      </c>
      <c r="D41" s="37" t="str">
        <f t="shared" si="3"/>
        <v/>
      </c>
      <c r="E41" s="37" t="str">
        <f t="shared" si="4"/>
        <v/>
      </c>
      <c r="F41" s="37" t="str">
        <f t="shared" si="5"/>
        <v/>
      </c>
      <c r="G41" s="39" t="str">
        <f t="shared" si="6"/>
        <v/>
      </c>
      <c r="H41" s="37" t="str">
        <f t="shared" si="7"/>
        <v/>
      </c>
      <c r="I41" s="37" t="str">
        <f t="shared" si="8"/>
        <v/>
      </c>
      <c r="J41" s="37" t="str">
        <f t="shared" si="9"/>
        <v/>
      </c>
      <c r="K41" s="37" t="str">
        <f t="shared" si="10"/>
        <v/>
      </c>
      <c r="L41" s="37" t="str">
        <f t="shared" si="11"/>
        <v/>
      </c>
      <c r="M41" s="37" t="str">
        <f t="shared" si="12"/>
        <v/>
      </c>
      <c r="N41" s="38" t="str">
        <f t="shared" si="13"/>
        <v/>
      </c>
      <c r="O41" s="37" t="str">
        <f t="shared" si="14"/>
        <v/>
      </c>
      <c r="P41" s="37" t="str">
        <f t="shared" si="15"/>
        <v/>
      </c>
      <c r="Q41" s="37" t="str">
        <f t="shared" si="16"/>
        <v/>
      </c>
      <c r="R41" s="39" t="str">
        <f t="shared" si="17"/>
        <v/>
      </c>
      <c r="S41" s="37" t="str">
        <f t="shared" si="18"/>
        <v/>
      </c>
      <c r="T41" s="10" t="str">
        <f t="shared" si="21"/>
        <v/>
      </c>
      <c r="U41" s="10" t="str">
        <f t="shared" si="22"/>
        <v/>
      </c>
      <c r="W41" s="25" t="str">
        <f>Pohieriala_nimetus</f>
        <v/>
      </c>
      <c r="X41" s="10"/>
    </row>
    <row r="42" spans="1:24" x14ac:dyDescent="0.2">
      <c r="A42" s="37" t="str">
        <f t="shared" si="0"/>
        <v/>
      </c>
      <c r="B42" s="38" t="str">
        <f t="shared" si="1"/>
        <v/>
      </c>
      <c r="C42" s="37" t="str">
        <f t="shared" si="2"/>
        <v/>
      </c>
      <c r="D42" s="37" t="str">
        <f t="shared" si="3"/>
        <v/>
      </c>
      <c r="E42" s="37" t="str">
        <f t="shared" si="4"/>
        <v/>
      </c>
      <c r="F42" s="37" t="str">
        <f t="shared" si="5"/>
        <v/>
      </c>
      <c r="G42" s="39" t="str">
        <f t="shared" si="6"/>
        <v/>
      </c>
      <c r="H42" s="37" t="str">
        <f t="shared" si="7"/>
        <v/>
      </c>
      <c r="I42" s="37" t="str">
        <f t="shared" si="8"/>
        <v/>
      </c>
      <c r="J42" s="37" t="str">
        <f t="shared" si="9"/>
        <v/>
      </c>
      <c r="K42" s="37" t="str">
        <f t="shared" si="10"/>
        <v/>
      </c>
      <c r="L42" s="37" t="str">
        <f t="shared" si="11"/>
        <v/>
      </c>
      <c r="M42" s="37" t="str">
        <f t="shared" si="12"/>
        <v/>
      </c>
      <c r="N42" s="38" t="str">
        <f t="shared" si="13"/>
        <v/>
      </c>
      <c r="O42" s="37" t="str">
        <f t="shared" si="14"/>
        <v/>
      </c>
      <c r="P42" s="37" t="str">
        <f t="shared" si="15"/>
        <v/>
      </c>
      <c r="Q42" s="37" t="str">
        <f t="shared" si="16"/>
        <v/>
      </c>
      <c r="R42" s="39" t="str">
        <f t="shared" si="17"/>
        <v/>
      </c>
      <c r="S42" s="37" t="str">
        <f t="shared" si="18"/>
        <v/>
      </c>
      <c r="T42" s="10" t="str">
        <f t="shared" si="21"/>
        <v/>
      </c>
      <c r="U42" s="10" t="str">
        <f t="shared" si="22"/>
        <v/>
      </c>
      <c r="W42" s="25" t="str">
        <f>Pohieriala_nimetus</f>
        <v/>
      </c>
      <c r="X42" s="10"/>
    </row>
    <row r="43" spans="1:24" x14ac:dyDescent="0.2">
      <c r="A43" s="37" t="str">
        <f t="shared" si="0"/>
        <v/>
      </c>
      <c r="B43" s="38" t="str">
        <f t="shared" si="1"/>
        <v/>
      </c>
      <c r="C43" s="37" t="str">
        <f t="shared" si="2"/>
        <v/>
      </c>
      <c r="D43" s="37" t="str">
        <f t="shared" si="3"/>
        <v/>
      </c>
      <c r="E43" s="37" t="str">
        <f t="shared" si="4"/>
        <v/>
      </c>
      <c r="F43" s="37" t="str">
        <f t="shared" si="5"/>
        <v/>
      </c>
      <c r="G43" s="39" t="str">
        <f t="shared" si="6"/>
        <v/>
      </c>
      <c r="H43" s="37" t="str">
        <f t="shared" si="7"/>
        <v/>
      </c>
      <c r="I43" s="37" t="str">
        <f t="shared" si="8"/>
        <v/>
      </c>
      <c r="J43" s="37" t="str">
        <f t="shared" si="9"/>
        <v/>
      </c>
      <c r="K43" s="37" t="str">
        <f t="shared" si="10"/>
        <v/>
      </c>
      <c r="L43" s="37" t="str">
        <f t="shared" si="11"/>
        <v/>
      </c>
      <c r="M43" s="37" t="str">
        <f t="shared" si="12"/>
        <v/>
      </c>
      <c r="N43" s="38" t="str">
        <f t="shared" si="13"/>
        <v/>
      </c>
      <c r="O43" s="37" t="str">
        <f t="shared" si="14"/>
        <v/>
      </c>
      <c r="P43" s="37" t="str">
        <f t="shared" si="15"/>
        <v/>
      </c>
      <c r="Q43" s="37" t="str">
        <f t="shared" si="16"/>
        <v/>
      </c>
      <c r="R43" s="39" t="str">
        <f t="shared" si="17"/>
        <v/>
      </c>
      <c r="S43" s="37" t="str">
        <f t="shared" si="18"/>
        <v/>
      </c>
      <c r="T43" s="10" t="str">
        <f t="shared" si="21"/>
        <v/>
      </c>
      <c r="U43" s="10" t="str">
        <f t="shared" si="22"/>
        <v/>
      </c>
      <c r="W43" s="25" t="str">
        <f>Pohieriala_nimetus</f>
        <v/>
      </c>
      <c r="X43" s="10"/>
    </row>
    <row r="44" spans="1:24" x14ac:dyDescent="0.2">
      <c r="A44" s="37" t="str">
        <f t="shared" si="0"/>
        <v/>
      </c>
      <c r="B44" s="38" t="str">
        <f t="shared" si="1"/>
        <v/>
      </c>
      <c r="C44" s="37" t="str">
        <f t="shared" si="2"/>
        <v/>
      </c>
      <c r="D44" s="37" t="str">
        <f t="shared" si="3"/>
        <v/>
      </c>
      <c r="E44" s="37" t="str">
        <f t="shared" si="4"/>
        <v/>
      </c>
      <c r="F44" s="37" t="str">
        <f t="shared" si="5"/>
        <v/>
      </c>
      <c r="G44" s="39" t="str">
        <f t="shared" si="6"/>
        <v/>
      </c>
      <c r="H44" s="37" t="str">
        <f t="shared" si="7"/>
        <v/>
      </c>
      <c r="I44" s="37" t="str">
        <f t="shared" si="8"/>
        <v/>
      </c>
      <c r="J44" s="37" t="str">
        <f t="shared" si="9"/>
        <v/>
      </c>
      <c r="K44" s="37" t="str">
        <f t="shared" si="10"/>
        <v/>
      </c>
      <c r="L44" s="37" t="str">
        <f t="shared" si="11"/>
        <v/>
      </c>
      <c r="M44" s="37" t="str">
        <f t="shared" si="12"/>
        <v/>
      </c>
      <c r="N44" s="38" t="str">
        <f t="shared" si="13"/>
        <v/>
      </c>
      <c r="O44" s="37" t="str">
        <f t="shared" si="14"/>
        <v/>
      </c>
      <c r="P44" s="37" t="str">
        <f t="shared" si="15"/>
        <v/>
      </c>
      <c r="Q44" s="37" t="str">
        <f t="shared" si="16"/>
        <v/>
      </c>
      <c r="R44" s="39" t="str">
        <f t="shared" si="17"/>
        <v/>
      </c>
      <c r="S44" s="37" t="str">
        <f t="shared" si="18"/>
        <v/>
      </c>
      <c r="T44" s="10" t="str">
        <f t="shared" si="21"/>
        <v/>
      </c>
      <c r="U44" s="10" t="str">
        <f t="shared" si="22"/>
        <v/>
      </c>
      <c r="W44" s="25" t="str">
        <f>Pohieriala_nimetus</f>
        <v/>
      </c>
      <c r="X44" s="10"/>
    </row>
    <row r="45" spans="1:24" x14ac:dyDescent="0.2">
      <c r="A45" s="37" t="str">
        <f t="shared" si="0"/>
        <v/>
      </c>
      <c r="B45" s="38" t="str">
        <f t="shared" si="1"/>
        <v/>
      </c>
      <c r="C45" s="37" t="str">
        <f t="shared" si="2"/>
        <v/>
      </c>
      <c r="D45" s="37" t="str">
        <f t="shared" si="3"/>
        <v/>
      </c>
      <c r="E45" s="37" t="str">
        <f t="shared" si="4"/>
        <v/>
      </c>
      <c r="F45" s="37" t="str">
        <f t="shared" si="5"/>
        <v/>
      </c>
      <c r="G45" s="39" t="str">
        <f t="shared" si="6"/>
        <v/>
      </c>
      <c r="H45" s="37" t="str">
        <f t="shared" si="7"/>
        <v/>
      </c>
      <c r="I45" s="37" t="str">
        <f t="shared" si="8"/>
        <v/>
      </c>
      <c r="J45" s="37" t="str">
        <f t="shared" si="9"/>
        <v/>
      </c>
      <c r="K45" s="37" t="str">
        <f t="shared" si="10"/>
        <v/>
      </c>
      <c r="L45" s="37" t="str">
        <f t="shared" si="11"/>
        <v/>
      </c>
      <c r="M45" s="37" t="str">
        <f t="shared" si="12"/>
        <v/>
      </c>
      <c r="N45" s="38" t="str">
        <f t="shared" si="13"/>
        <v/>
      </c>
      <c r="O45" s="37" t="str">
        <f t="shared" si="14"/>
        <v/>
      </c>
      <c r="P45" s="37" t="str">
        <f t="shared" si="15"/>
        <v/>
      </c>
      <c r="Q45" s="37" t="str">
        <f t="shared" si="16"/>
        <v/>
      </c>
      <c r="R45" s="39" t="str">
        <f t="shared" si="17"/>
        <v/>
      </c>
      <c r="S45" s="37" t="str">
        <f t="shared" si="18"/>
        <v/>
      </c>
      <c r="T45" s="10" t="str">
        <f t="shared" si="21"/>
        <v/>
      </c>
      <c r="U45" s="10" t="str">
        <f t="shared" si="22"/>
        <v/>
      </c>
      <c r="W45" s="25" t="str">
        <f>Pohieriala_nimetus</f>
        <v/>
      </c>
      <c r="X45" s="10"/>
    </row>
    <row r="46" spans="1:24" x14ac:dyDescent="0.2">
      <c r="A46" s="37" t="str">
        <f t="shared" si="0"/>
        <v/>
      </c>
      <c r="B46" s="38" t="str">
        <f t="shared" si="1"/>
        <v/>
      </c>
      <c r="C46" s="37" t="str">
        <f t="shared" si="2"/>
        <v/>
      </c>
      <c r="D46" s="37" t="str">
        <f t="shared" si="3"/>
        <v/>
      </c>
      <c r="E46" s="37" t="str">
        <f t="shared" si="4"/>
        <v/>
      </c>
      <c r="F46" s="37" t="str">
        <f t="shared" si="5"/>
        <v/>
      </c>
      <c r="G46" s="39" t="str">
        <f t="shared" si="6"/>
        <v/>
      </c>
      <c r="H46" s="37" t="str">
        <f t="shared" si="7"/>
        <v/>
      </c>
      <c r="I46" s="37" t="str">
        <f t="shared" si="8"/>
        <v/>
      </c>
      <c r="J46" s="37" t="str">
        <f t="shared" si="9"/>
        <v/>
      </c>
      <c r="K46" s="37" t="str">
        <f t="shared" si="10"/>
        <v/>
      </c>
      <c r="L46" s="37" t="str">
        <f t="shared" si="11"/>
        <v/>
      </c>
      <c r="M46" s="37" t="str">
        <f t="shared" si="12"/>
        <v/>
      </c>
      <c r="N46" s="38" t="str">
        <f t="shared" si="13"/>
        <v/>
      </c>
      <c r="O46" s="37" t="str">
        <f t="shared" si="14"/>
        <v/>
      </c>
      <c r="P46" s="37" t="str">
        <f t="shared" si="15"/>
        <v/>
      </c>
      <c r="Q46" s="37" t="str">
        <f t="shared" si="16"/>
        <v/>
      </c>
      <c r="R46" s="39" t="str">
        <f t="shared" si="17"/>
        <v/>
      </c>
      <c r="S46" s="37" t="str">
        <f t="shared" si="18"/>
        <v/>
      </c>
      <c r="T46" s="10" t="str">
        <f t="shared" si="21"/>
        <v/>
      </c>
      <c r="U46" s="10" t="str">
        <f t="shared" si="22"/>
        <v/>
      </c>
      <c r="W46" s="25" t="str">
        <f>Pohieriala_nimetus</f>
        <v/>
      </c>
      <c r="X46" s="10"/>
    </row>
    <row r="47" spans="1:24" x14ac:dyDescent="0.2">
      <c r="A47" s="37" t="str">
        <f t="shared" si="0"/>
        <v/>
      </c>
      <c r="B47" s="38" t="str">
        <f t="shared" si="1"/>
        <v/>
      </c>
      <c r="C47" s="37" t="str">
        <f t="shared" si="2"/>
        <v/>
      </c>
      <c r="D47" s="37" t="str">
        <f t="shared" si="3"/>
        <v/>
      </c>
      <c r="E47" s="37" t="str">
        <f t="shared" si="4"/>
        <v/>
      </c>
      <c r="F47" s="37" t="str">
        <f t="shared" si="5"/>
        <v/>
      </c>
      <c r="G47" s="39" t="str">
        <f t="shared" si="6"/>
        <v/>
      </c>
      <c r="H47" s="37" t="str">
        <f t="shared" si="7"/>
        <v/>
      </c>
      <c r="I47" s="37" t="str">
        <f t="shared" si="8"/>
        <v/>
      </c>
      <c r="J47" s="37" t="str">
        <f t="shared" si="9"/>
        <v/>
      </c>
      <c r="K47" s="37" t="str">
        <f t="shared" si="10"/>
        <v/>
      </c>
      <c r="L47" s="37" t="str">
        <f t="shared" si="11"/>
        <v/>
      </c>
      <c r="M47" s="37" t="str">
        <f t="shared" si="12"/>
        <v/>
      </c>
      <c r="N47" s="38" t="str">
        <f t="shared" si="13"/>
        <v/>
      </c>
      <c r="O47" s="37" t="str">
        <f t="shared" si="14"/>
        <v/>
      </c>
      <c r="P47" s="37" t="str">
        <f t="shared" si="15"/>
        <v/>
      </c>
      <c r="Q47" s="37" t="str">
        <f t="shared" si="16"/>
        <v/>
      </c>
      <c r="R47" s="39" t="str">
        <f t="shared" si="17"/>
        <v/>
      </c>
      <c r="S47" s="37" t="str">
        <f t="shared" si="18"/>
        <v/>
      </c>
      <c r="T47" s="10" t="str">
        <f t="shared" si="21"/>
        <v/>
      </c>
      <c r="U47" s="10" t="str">
        <f t="shared" si="22"/>
        <v/>
      </c>
      <c r="W47" s="25" t="str">
        <f>Pohieriala_nimetus</f>
        <v/>
      </c>
      <c r="X47" s="10"/>
    </row>
    <row r="48" spans="1:24" x14ac:dyDescent="0.2">
      <c r="A48" s="37" t="str">
        <f t="shared" si="0"/>
        <v/>
      </c>
      <c r="B48" s="38" t="str">
        <f t="shared" si="1"/>
        <v/>
      </c>
      <c r="C48" s="37" t="str">
        <f t="shared" si="2"/>
        <v/>
      </c>
      <c r="D48" s="37" t="str">
        <f t="shared" si="3"/>
        <v/>
      </c>
      <c r="E48" s="37" t="str">
        <f t="shared" si="4"/>
        <v/>
      </c>
      <c r="F48" s="37" t="str">
        <f t="shared" si="5"/>
        <v/>
      </c>
      <c r="G48" s="39" t="str">
        <f t="shared" si="6"/>
        <v/>
      </c>
      <c r="H48" s="37" t="str">
        <f t="shared" si="7"/>
        <v/>
      </c>
      <c r="I48" s="37" t="str">
        <f t="shared" si="8"/>
        <v/>
      </c>
      <c r="J48" s="37" t="str">
        <f t="shared" si="9"/>
        <v/>
      </c>
      <c r="K48" s="37" t="str">
        <f t="shared" si="10"/>
        <v/>
      </c>
      <c r="L48" s="37" t="str">
        <f t="shared" si="11"/>
        <v/>
      </c>
      <c r="M48" s="37" t="str">
        <f t="shared" si="12"/>
        <v/>
      </c>
      <c r="N48" s="38" t="str">
        <f t="shared" si="13"/>
        <v/>
      </c>
      <c r="O48" s="37" t="str">
        <f t="shared" si="14"/>
        <v/>
      </c>
      <c r="P48" s="37" t="str">
        <f t="shared" si="15"/>
        <v/>
      </c>
      <c r="Q48" s="37" t="str">
        <f t="shared" si="16"/>
        <v/>
      </c>
      <c r="R48" s="39" t="str">
        <f t="shared" si="17"/>
        <v/>
      </c>
      <c r="S48" s="37" t="str">
        <f t="shared" si="18"/>
        <v/>
      </c>
      <c r="T48" s="10" t="str">
        <f t="shared" si="21"/>
        <v/>
      </c>
      <c r="U48" s="10" t="str">
        <f t="shared" si="22"/>
        <v/>
      </c>
      <c r="W48" s="25" t="str">
        <f>Pohieriala_nimetus</f>
        <v/>
      </c>
      <c r="X48" s="10"/>
    </row>
    <row r="49" spans="1:24" x14ac:dyDescent="0.2">
      <c r="A49" s="37" t="str">
        <f t="shared" si="0"/>
        <v/>
      </c>
      <c r="B49" s="38" t="str">
        <f t="shared" si="1"/>
        <v/>
      </c>
      <c r="C49" s="37" t="str">
        <f t="shared" si="2"/>
        <v/>
      </c>
      <c r="D49" s="37" t="str">
        <f t="shared" si="3"/>
        <v/>
      </c>
      <c r="E49" s="37" t="str">
        <f t="shared" si="4"/>
        <v/>
      </c>
      <c r="F49" s="37" t="str">
        <f t="shared" si="5"/>
        <v/>
      </c>
      <c r="G49" s="39" t="str">
        <f t="shared" si="6"/>
        <v/>
      </c>
      <c r="H49" s="37" t="str">
        <f t="shared" si="7"/>
        <v/>
      </c>
      <c r="I49" s="37" t="str">
        <f t="shared" si="8"/>
        <v/>
      </c>
      <c r="J49" s="37" t="str">
        <f t="shared" si="9"/>
        <v/>
      </c>
      <c r="K49" s="37" t="str">
        <f t="shared" si="10"/>
        <v/>
      </c>
      <c r="L49" s="37" t="str">
        <f t="shared" si="11"/>
        <v/>
      </c>
      <c r="M49" s="37" t="str">
        <f t="shared" si="12"/>
        <v/>
      </c>
      <c r="N49" s="38" t="str">
        <f t="shared" si="13"/>
        <v/>
      </c>
      <c r="O49" s="37" t="str">
        <f t="shared" si="14"/>
        <v/>
      </c>
      <c r="P49" s="37" t="str">
        <f t="shared" si="15"/>
        <v/>
      </c>
      <c r="Q49" s="37" t="str">
        <f t="shared" si="16"/>
        <v/>
      </c>
      <c r="R49" s="39" t="str">
        <f t="shared" si="17"/>
        <v/>
      </c>
      <c r="S49" s="37" t="str">
        <f t="shared" si="18"/>
        <v/>
      </c>
      <c r="T49" s="10" t="str">
        <f t="shared" si="21"/>
        <v/>
      </c>
      <c r="U49" s="10" t="str">
        <f t="shared" si="22"/>
        <v/>
      </c>
      <c r="W49" s="25" t="str">
        <f>Pohieriala_nimetus</f>
        <v/>
      </c>
      <c r="X49" s="10"/>
    </row>
    <row r="50" spans="1:24" x14ac:dyDescent="0.2">
      <c r="A50" s="37" t="str">
        <f t="shared" si="0"/>
        <v/>
      </c>
      <c r="B50" s="38" t="str">
        <f t="shared" si="1"/>
        <v/>
      </c>
      <c r="C50" s="37" t="str">
        <f t="shared" si="2"/>
        <v/>
      </c>
      <c r="D50" s="37" t="str">
        <f t="shared" si="3"/>
        <v/>
      </c>
      <c r="E50" s="37" t="str">
        <f t="shared" si="4"/>
        <v/>
      </c>
      <c r="F50" s="37" t="str">
        <f t="shared" si="5"/>
        <v/>
      </c>
      <c r="G50" s="39" t="str">
        <f t="shared" si="6"/>
        <v/>
      </c>
      <c r="H50" s="37" t="str">
        <f t="shared" si="7"/>
        <v/>
      </c>
      <c r="I50" s="37" t="str">
        <f t="shared" si="8"/>
        <v/>
      </c>
      <c r="J50" s="37" t="str">
        <f t="shared" si="9"/>
        <v/>
      </c>
      <c r="K50" s="37" t="str">
        <f t="shared" si="10"/>
        <v/>
      </c>
      <c r="L50" s="37" t="str">
        <f t="shared" si="11"/>
        <v/>
      </c>
      <c r="M50" s="37" t="str">
        <f t="shared" si="12"/>
        <v/>
      </c>
      <c r="N50" s="38" t="str">
        <f t="shared" si="13"/>
        <v/>
      </c>
      <c r="O50" s="37" t="str">
        <f t="shared" si="14"/>
        <v/>
      </c>
      <c r="P50" s="37" t="str">
        <f t="shared" si="15"/>
        <v/>
      </c>
      <c r="Q50" s="37" t="str">
        <f t="shared" si="16"/>
        <v/>
      </c>
      <c r="R50" s="39" t="str">
        <f t="shared" si="17"/>
        <v/>
      </c>
      <c r="S50" s="37" t="str">
        <f t="shared" si="18"/>
        <v/>
      </c>
      <c r="T50" s="10" t="str">
        <f t="shared" si="21"/>
        <v/>
      </c>
      <c r="U50" s="10" t="str">
        <f t="shared" si="22"/>
        <v/>
      </c>
      <c r="W50" s="25" t="str">
        <f>Pohieriala_nimetus</f>
        <v/>
      </c>
      <c r="X50" s="10"/>
    </row>
    <row r="51" spans="1:24" x14ac:dyDescent="0.2">
      <c r="A51" s="37" t="str">
        <f t="shared" si="0"/>
        <v/>
      </c>
      <c r="B51" s="38" t="str">
        <f t="shared" si="1"/>
        <v/>
      </c>
      <c r="C51" s="37" t="str">
        <f t="shared" si="2"/>
        <v/>
      </c>
      <c r="D51" s="37" t="str">
        <f t="shared" si="3"/>
        <v/>
      </c>
      <c r="E51" s="37" t="str">
        <f t="shared" si="4"/>
        <v/>
      </c>
      <c r="F51" s="37" t="str">
        <f t="shared" si="5"/>
        <v/>
      </c>
      <c r="G51" s="39" t="str">
        <f t="shared" si="6"/>
        <v/>
      </c>
      <c r="H51" s="37" t="str">
        <f t="shared" si="7"/>
        <v/>
      </c>
      <c r="I51" s="37" t="str">
        <f t="shared" si="8"/>
        <v/>
      </c>
      <c r="J51" s="37" t="str">
        <f t="shared" si="9"/>
        <v/>
      </c>
      <c r="K51" s="37" t="str">
        <f t="shared" si="10"/>
        <v/>
      </c>
      <c r="L51" s="37" t="str">
        <f t="shared" si="11"/>
        <v/>
      </c>
      <c r="M51" s="37" t="str">
        <f t="shared" si="12"/>
        <v/>
      </c>
      <c r="N51" s="38" t="str">
        <f t="shared" si="13"/>
        <v/>
      </c>
      <c r="O51" s="37" t="str">
        <f t="shared" si="14"/>
        <v/>
      </c>
      <c r="P51" s="37" t="str">
        <f t="shared" si="15"/>
        <v/>
      </c>
      <c r="Q51" s="37" t="str">
        <f t="shared" si="16"/>
        <v/>
      </c>
      <c r="R51" s="39" t="str">
        <f t="shared" si="17"/>
        <v/>
      </c>
      <c r="S51" s="37" t="str">
        <f t="shared" si="18"/>
        <v/>
      </c>
      <c r="T51" s="10" t="str">
        <f t="shared" si="21"/>
        <v/>
      </c>
      <c r="U51" s="10" t="str">
        <f t="shared" si="22"/>
        <v/>
      </c>
      <c r="W51" s="25" t="str">
        <f>Pohieriala_nimetus</f>
        <v/>
      </c>
      <c r="X51" s="10"/>
    </row>
    <row r="52" spans="1:24" x14ac:dyDescent="0.2">
      <c r="A52" s="37" t="str">
        <f t="shared" si="0"/>
        <v/>
      </c>
      <c r="B52" s="38" t="str">
        <f t="shared" si="1"/>
        <v/>
      </c>
      <c r="C52" s="37" t="str">
        <f t="shared" si="2"/>
        <v/>
      </c>
      <c r="D52" s="37" t="str">
        <f t="shared" si="3"/>
        <v/>
      </c>
      <c r="E52" s="37" t="str">
        <f t="shared" si="4"/>
        <v/>
      </c>
      <c r="F52" s="37" t="str">
        <f t="shared" si="5"/>
        <v/>
      </c>
      <c r="G52" s="39" t="str">
        <f t="shared" si="6"/>
        <v/>
      </c>
      <c r="H52" s="37" t="str">
        <f t="shared" si="7"/>
        <v/>
      </c>
      <c r="I52" s="37" t="str">
        <f t="shared" si="8"/>
        <v/>
      </c>
      <c r="J52" s="37" t="str">
        <f t="shared" si="9"/>
        <v/>
      </c>
      <c r="K52" s="37" t="str">
        <f t="shared" si="10"/>
        <v/>
      </c>
      <c r="L52" s="37" t="str">
        <f t="shared" si="11"/>
        <v/>
      </c>
      <c r="M52" s="37" t="str">
        <f t="shared" si="12"/>
        <v/>
      </c>
      <c r="N52" s="38" t="str">
        <f t="shared" si="13"/>
        <v/>
      </c>
      <c r="O52" s="37" t="str">
        <f t="shared" si="14"/>
        <v/>
      </c>
      <c r="P52" s="37" t="str">
        <f t="shared" si="15"/>
        <v/>
      </c>
      <c r="Q52" s="37" t="str">
        <f t="shared" si="16"/>
        <v/>
      </c>
      <c r="R52" s="39" t="str">
        <f t="shared" si="17"/>
        <v/>
      </c>
      <c r="S52" s="37" t="str">
        <f t="shared" si="18"/>
        <v/>
      </c>
      <c r="T52" s="10" t="str">
        <f t="shared" si="21"/>
        <v/>
      </c>
      <c r="U52" s="10" t="str">
        <f t="shared" si="22"/>
        <v/>
      </c>
      <c r="W52" s="25" t="str">
        <f>Pohieriala_nimetus</f>
        <v/>
      </c>
      <c r="X52" s="10"/>
    </row>
    <row r="53" spans="1:24" x14ac:dyDescent="0.2">
      <c r="A53" s="37" t="str">
        <f t="shared" si="0"/>
        <v/>
      </c>
      <c r="B53" s="38" t="str">
        <f t="shared" si="1"/>
        <v/>
      </c>
      <c r="C53" s="37" t="str">
        <f t="shared" si="2"/>
        <v/>
      </c>
      <c r="D53" s="37" t="str">
        <f t="shared" si="3"/>
        <v/>
      </c>
      <c r="E53" s="37" t="str">
        <f t="shared" si="4"/>
        <v/>
      </c>
      <c r="F53" s="37" t="str">
        <f t="shared" si="5"/>
        <v/>
      </c>
      <c r="G53" s="39" t="str">
        <f t="shared" si="6"/>
        <v/>
      </c>
      <c r="H53" s="37" t="str">
        <f t="shared" si="7"/>
        <v/>
      </c>
      <c r="I53" s="37" t="str">
        <f t="shared" si="8"/>
        <v/>
      </c>
      <c r="J53" s="37" t="str">
        <f t="shared" si="9"/>
        <v/>
      </c>
      <c r="K53" s="37" t="str">
        <f t="shared" si="10"/>
        <v/>
      </c>
      <c r="L53" s="37" t="str">
        <f t="shared" si="11"/>
        <v/>
      </c>
      <c r="M53" s="37" t="str">
        <f t="shared" si="12"/>
        <v/>
      </c>
      <c r="N53" s="38" t="str">
        <f t="shared" si="13"/>
        <v/>
      </c>
      <c r="O53" s="37" t="str">
        <f t="shared" si="14"/>
        <v/>
      </c>
      <c r="P53" s="37" t="str">
        <f t="shared" si="15"/>
        <v/>
      </c>
      <c r="Q53" s="37" t="str">
        <f t="shared" si="16"/>
        <v/>
      </c>
      <c r="R53" s="39" t="str">
        <f t="shared" si="17"/>
        <v/>
      </c>
      <c r="S53" s="37" t="str">
        <f t="shared" si="18"/>
        <v/>
      </c>
      <c r="T53" s="10" t="str">
        <f t="shared" si="21"/>
        <v/>
      </c>
      <c r="U53" s="10" t="str">
        <f t="shared" si="22"/>
        <v/>
      </c>
      <c r="W53" s="25" t="str">
        <f>Pohieriala_nimetus</f>
        <v/>
      </c>
      <c r="X53" s="10"/>
    </row>
    <row r="54" spans="1:24" x14ac:dyDescent="0.2">
      <c r="A54" s="37" t="str">
        <f t="shared" si="0"/>
        <v/>
      </c>
      <c r="B54" s="38" t="str">
        <f t="shared" si="1"/>
        <v/>
      </c>
      <c r="C54" s="37" t="str">
        <f t="shared" si="2"/>
        <v/>
      </c>
      <c r="D54" s="37" t="str">
        <f t="shared" si="3"/>
        <v/>
      </c>
      <c r="E54" s="37" t="str">
        <f t="shared" si="4"/>
        <v/>
      </c>
      <c r="F54" s="37" t="str">
        <f t="shared" si="5"/>
        <v/>
      </c>
      <c r="G54" s="39" t="str">
        <f t="shared" si="6"/>
        <v/>
      </c>
      <c r="H54" s="37" t="str">
        <f t="shared" si="7"/>
        <v/>
      </c>
      <c r="I54" s="37" t="str">
        <f t="shared" si="8"/>
        <v/>
      </c>
      <c r="J54" s="37" t="str">
        <f t="shared" si="9"/>
        <v/>
      </c>
      <c r="K54" s="37" t="str">
        <f t="shared" si="10"/>
        <v/>
      </c>
      <c r="L54" s="37" t="str">
        <f t="shared" si="11"/>
        <v/>
      </c>
      <c r="M54" s="37" t="str">
        <f t="shared" si="12"/>
        <v/>
      </c>
      <c r="N54" s="38" t="str">
        <f t="shared" si="13"/>
        <v/>
      </c>
      <c r="O54" s="37" t="str">
        <f t="shared" si="14"/>
        <v/>
      </c>
      <c r="P54" s="37" t="str">
        <f t="shared" si="15"/>
        <v/>
      </c>
      <c r="Q54" s="37" t="str">
        <f t="shared" si="16"/>
        <v/>
      </c>
      <c r="R54" s="39" t="str">
        <f t="shared" si="17"/>
        <v/>
      </c>
      <c r="S54" s="37" t="str">
        <f t="shared" si="18"/>
        <v/>
      </c>
      <c r="T54" s="10" t="str">
        <f t="shared" si="21"/>
        <v/>
      </c>
      <c r="U54" s="10" t="str">
        <f t="shared" si="22"/>
        <v/>
      </c>
      <c r="W54" s="25" t="str">
        <f>Pohieriala_nimetus</f>
        <v/>
      </c>
      <c r="X54" s="10"/>
    </row>
    <row r="55" spans="1:24" x14ac:dyDescent="0.2">
      <c r="A55" s="37" t="str">
        <f t="shared" si="0"/>
        <v/>
      </c>
      <c r="B55" s="38" t="str">
        <f t="shared" si="1"/>
        <v/>
      </c>
      <c r="C55" s="37" t="str">
        <f t="shared" si="2"/>
        <v/>
      </c>
      <c r="D55" s="37" t="str">
        <f t="shared" si="3"/>
        <v/>
      </c>
      <c r="E55" s="37" t="str">
        <f t="shared" si="4"/>
        <v/>
      </c>
      <c r="F55" s="37" t="str">
        <f t="shared" si="5"/>
        <v/>
      </c>
      <c r="G55" s="39" t="str">
        <f t="shared" si="6"/>
        <v/>
      </c>
      <c r="H55" s="37" t="str">
        <f t="shared" si="7"/>
        <v/>
      </c>
      <c r="I55" s="37" t="str">
        <f t="shared" si="8"/>
        <v/>
      </c>
      <c r="J55" s="37" t="str">
        <f t="shared" si="9"/>
        <v/>
      </c>
      <c r="K55" s="37" t="str">
        <f t="shared" si="10"/>
        <v/>
      </c>
      <c r="L55" s="37" t="str">
        <f t="shared" si="11"/>
        <v/>
      </c>
      <c r="M55" s="37" t="str">
        <f t="shared" si="12"/>
        <v/>
      </c>
      <c r="N55" s="38" t="str">
        <f t="shared" si="13"/>
        <v/>
      </c>
      <c r="O55" s="37" t="str">
        <f t="shared" si="14"/>
        <v/>
      </c>
      <c r="P55" s="37" t="str">
        <f t="shared" si="15"/>
        <v/>
      </c>
      <c r="Q55" s="37" t="str">
        <f t="shared" si="16"/>
        <v/>
      </c>
      <c r="R55" s="39" t="str">
        <f t="shared" si="17"/>
        <v/>
      </c>
      <c r="S55" s="37" t="str">
        <f t="shared" si="18"/>
        <v/>
      </c>
      <c r="T55" s="10" t="str">
        <f t="shared" si="21"/>
        <v/>
      </c>
      <c r="U55" s="10" t="str">
        <f t="shared" si="22"/>
        <v/>
      </c>
      <c r="W55" s="25" t="str">
        <f>Pohieriala_nimetus</f>
        <v/>
      </c>
      <c r="X55" s="10"/>
    </row>
    <row r="56" spans="1:24" x14ac:dyDescent="0.2">
      <c r="A56" s="37" t="str">
        <f t="shared" si="0"/>
        <v/>
      </c>
      <c r="B56" s="38" t="str">
        <f t="shared" si="1"/>
        <v/>
      </c>
      <c r="C56" s="37" t="str">
        <f t="shared" si="2"/>
        <v/>
      </c>
      <c r="D56" s="37" t="str">
        <f t="shared" si="3"/>
        <v/>
      </c>
      <c r="E56" s="37" t="str">
        <f t="shared" si="4"/>
        <v/>
      </c>
      <c r="F56" s="37" t="str">
        <f t="shared" si="5"/>
        <v/>
      </c>
      <c r="G56" s="39" t="str">
        <f t="shared" si="6"/>
        <v/>
      </c>
      <c r="H56" s="37" t="str">
        <f t="shared" si="7"/>
        <v/>
      </c>
      <c r="I56" s="37" t="str">
        <f t="shared" si="8"/>
        <v/>
      </c>
      <c r="J56" s="37" t="str">
        <f t="shared" si="9"/>
        <v/>
      </c>
      <c r="K56" s="37" t="str">
        <f t="shared" si="10"/>
        <v/>
      </c>
      <c r="L56" s="37" t="str">
        <f t="shared" si="11"/>
        <v/>
      </c>
      <c r="M56" s="37" t="str">
        <f t="shared" si="12"/>
        <v/>
      </c>
      <c r="N56" s="38" t="str">
        <f t="shared" si="13"/>
        <v/>
      </c>
      <c r="O56" s="37" t="str">
        <f t="shared" si="14"/>
        <v/>
      </c>
      <c r="P56" s="37" t="str">
        <f t="shared" si="15"/>
        <v/>
      </c>
      <c r="Q56" s="37" t="str">
        <f t="shared" si="16"/>
        <v/>
      </c>
      <c r="R56" s="39" t="str">
        <f t="shared" si="17"/>
        <v/>
      </c>
      <c r="S56" s="37" t="str">
        <f t="shared" si="18"/>
        <v/>
      </c>
      <c r="T56" s="10" t="str">
        <f t="shared" si="21"/>
        <v/>
      </c>
      <c r="U56" s="10" t="str">
        <f t="shared" si="22"/>
        <v/>
      </c>
      <c r="W56" s="25" t="str">
        <f>Pohieriala_nimetus</f>
        <v/>
      </c>
      <c r="X56" s="10"/>
    </row>
    <row r="57" spans="1:24" x14ac:dyDescent="0.2">
      <c r="A57" s="37" t="str">
        <f t="shared" si="0"/>
        <v/>
      </c>
      <c r="B57" s="38" t="str">
        <f t="shared" si="1"/>
        <v/>
      </c>
      <c r="C57" s="37" t="str">
        <f t="shared" si="2"/>
        <v/>
      </c>
      <c r="D57" s="37" t="str">
        <f t="shared" si="3"/>
        <v/>
      </c>
      <c r="E57" s="37" t="str">
        <f t="shared" si="4"/>
        <v/>
      </c>
      <c r="F57" s="37" t="str">
        <f t="shared" si="5"/>
        <v/>
      </c>
      <c r="G57" s="39" t="str">
        <f t="shared" si="6"/>
        <v/>
      </c>
      <c r="H57" s="37" t="str">
        <f t="shared" si="7"/>
        <v/>
      </c>
      <c r="I57" s="37" t="str">
        <f t="shared" si="8"/>
        <v/>
      </c>
      <c r="J57" s="37" t="str">
        <f t="shared" si="9"/>
        <v/>
      </c>
      <c r="K57" s="37" t="str">
        <f t="shared" si="10"/>
        <v/>
      </c>
      <c r="L57" s="37" t="str">
        <f t="shared" si="11"/>
        <v/>
      </c>
      <c r="M57" s="37" t="str">
        <f t="shared" si="12"/>
        <v/>
      </c>
      <c r="N57" s="38" t="str">
        <f t="shared" si="13"/>
        <v/>
      </c>
      <c r="O57" s="37" t="str">
        <f t="shared" si="14"/>
        <v/>
      </c>
      <c r="P57" s="37" t="str">
        <f t="shared" si="15"/>
        <v/>
      </c>
      <c r="Q57" s="37" t="str">
        <f t="shared" si="16"/>
        <v/>
      </c>
      <c r="R57" s="39" t="str">
        <f t="shared" si="17"/>
        <v/>
      </c>
      <c r="S57" s="37" t="str">
        <f t="shared" si="18"/>
        <v/>
      </c>
      <c r="T57" s="10" t="str">
        <f t="shared" si="21"/>
        <v/>
      </c>
      <c r="U57" s="10" t="str">
        <f t="shared" si="22"/>
        <v/>
      </c>
      <c r="W57" s="25" t="str">
        <f>Pohieriala_nimetus</f>
        <v/>
      </c>
      <c r="X57" s="10"/>
    </row>
    <row r="58" spans="1:24" x14ac:dyDescent="0.2">
      <c r="A58" s="37" t="str">
        <f t="shared" si="0"/>
        <v/>
      </c>
      <c r="B58" s="38" t="str">
        <f t="shared" si="1"/>
        <v/>
      </c>
      <c r="C58" s="37" t="str">
        <f t="shared" si="2"/>
        <v/>
      </c>
      <c r="D58" s="37" t="str">
        <f t="shared" si="3"/>
        <v/>
      </c>
      <c r="E58" s="37" t="str">
        <f t="shared" si="4"/>
        <v/>
      </c>
      <c r="F58" s="37" t="str">
        <f t="shared" si="5"/>
        <v/>
      </c>
      <c r="G58" s="39" t="str">
        <f t="shared" si="6"/>
        <v/>
      </c>
      <c r="H58" s="37" t="str">
        <f t="shared" si="7"/>
        <v/>
      </c>
      <c r="I58" s="37" t="str">
        <f t="shared" si="8"/>
        <v/>
      </c>
      <c r="J58" s="37" t="str">
        <f t="shared" si="9"/>
        <v/>
      </c>
      <c r="K58" s="37" t="str">
        <f t="shared" si="10"/>
        <v/>
      </c>
      <c r="L58" s="37" t="str">
        <f t="shared" si="11"/>
        <v/>
      </c>
      <c r="M58" s="37" t="str">
        <f t="shared" si="12"/>
        <v/>
      </c>
      <c r="N58" s="38" t="str">
        <f t="shared" si="13"/>
        <v/>
      </c>
      <c r="O58" s="37" t="str">
        <f t="shared" si="14"/>
        <v/>
      </c>
      <c r="P58" s="37" t="str">
        <f t="shared" si="15"/>
        <v/>
      </c>
      <c r="Q58" s="37" t="str">
        <f t="shared" si="16"/>
        <v/>
      </c>
      <c r="R58" s="39" t="str">
        <f t="shared" si="17"/>
        <v/>
      </c>
      <c r="S58" s="37" t="str">
        <f t="shared" si="18"/>
        <v/>
      </c>
      <c r="T58" s="10" t="str">
        <f t="shared" si="21"/>
        <v/>
      </c>
      <c r="U58" s="10" t="str">
        <f t="shared" si="22"/>
        <v/>
      </c>
      <c r="W58" s="25" t="str">
        <f>Pohieriala_nimetus</f>
        <v/>
      </c>
      <c r="X58" s="10"/>
    </row>
    <row r="59" spans="1:24" x14ac:dyDescent="0.2">
      <c r="A59" s="37" t="str">
        <f t="shared" si="0"/>
        <v/>
      </c>
      <c r="B59" s="38" t="str">
        <f t="shared" si="1"/>
        <v/>
      </c>
      <c r="C59" s="37" t="str">
        <f t="shared" si="2"/>
        <v/>
      </c>
      <c r="D59" s="37" t="str">
        <f t="shared" si="3"/>
        <v/>
      </c>
      <c r="E59" s="37" t="str">
        <f t="shared" si="4"/>
        <v/>
      </c>
      <c r="F59" s="37" t="str">
        <f t="shared" si="5"/>
        <v/>
      </c>
      <c r="G59" s="39" t="str">
        <f t="shared" si="6"/>
        <v/>
      </c>
      <c r="H59" s="37" t="str">
        <f t="shared" si="7"/>
        <v/>
      </c>
      <c r="I59" s="37" t="str">
        <f t="shared" si="8"/>
        <v/>
      </c>
      <c r="J59" s="37" t="str">
        <f t="shared" si="9"/>
        <v/>
      </c>
      <c r="K59" s="37" t="str">
        <f t="shared" si="10"/>
        <v/>
      </c>
      <c r="L59" s="37" t="str">
        <f t="shared" si="11"/>
        <v/>
      </c>
      <c r="M59" s="37" t="str">
        <f t="shared" si="12"/>
        <v/>
      </c>
      <c r="N59" s="38" t="str">
        <f t="shared" si="13"/>
        <v/>
      </c>
      <c r="O59" s="37" t="str">
        <f t="shared" si="14"/>
        <v/>
      </c>
      <c r="P59" s="37" t="str">
        <f t="shared" si="15"/>
        <v/>
      </c>
      <c r="Q59" s="37" t="str">
        <f t="shared" si="16"/>
        <v/>
      </c>
      <c r="R59" s="39" t="str">
        <f t="shared" si="17"/>
        <v/>
      </c>
      <c r="S59" s="37" t="str">
        <f t="shared" si="18"/>
        <v/>
      </c>
      <c r="T59" s="10" t="str">
        <f t="shared" si="21"/>
        <v/>
      </c>
      <c r="U59" s="10" t="str">
        <f t="shared" si="22"/>
        <v/>
      </c>
      <c r="W59" s="25" t="str">
        <f>Pohieriala_nimetus</f>
        <v/>
      </c>
      <c r="X59" s="10"/>
    </row>
    <row r="60" spans="1:24" x14ac:dyDescent="0.2">
      <c r="A60" s="37" t="str">
        <f t="shared" si="0"/>
        <v/>
      </c>
      <c r="B60" s="38" t="str">
        <f t="shared" si="1"/>
        <v/>
      </c>
      <c r="C60" s="37" t="str">
        <f t="shared" si="2"/>
        <v/>
      </c>
      <c r="D60" s="37" t="str">
        <f t="shared" si="3"/>
        <v/>
      </c>
      <c r="E60" s="37" t="str">
        <f t="shared" si="4"/>
        <v/>
      </c>
      <c r="F60" s="37" t="str">
        <f t="shared" si="5"/>
        <v/>
      </c>
      <c r="G60" s="39" t="str">
        <f t="shared" si="6"/>
        <v/>
      </c>
      <c r="H60" s="37" t="str">
        <f t="shared" si="7"/>
        <v/>
      </c>
      <c r="I60" s="37" t="str">
        <f t="shared" si="8"/>
        <v/>
      </c>
      <c r="J60" s="37" t="str">
        <f t="shared" si="9"/>
        <v/>
      </c>
      <c r="K60" s="37" t="str">
        <f t="shared" si="10"/>
        <v/>
      </c>
      <c r="L60" s="37" t="str">
        <f t="shared" si="11"/>
        <v/>
      </c>
      <c r="M60" s="37" t="str">
        <f t="shared" si="12"/>
        <v/>
      </c>
      <c r="N60" s="38" t="str">
        <f t="shared" si="13"/>
        <v/>
      </c>
      <c r="O60" s="37" t="str">
        <f t="shared" si="14"/>
        <v/>
      </c>
      <c r="P60" s="37" t="str">
        <f t="shared" si="15"/>
        <v/>
      </c>
      <c r="Q60" s="37" t="str">
        <f t="shared" si="16"/>
        <v/>
      </c>
      <c r="R60" s="39" t="str">
        <f t="shared" si="17"/>
        <v/>
      </c>
      <c r="S60" s="37" t="str">
        <f t="shared" si="18"/>
        <v/>
      </c>
      <c r="T60" s="10" t="str">
        <f t="shared" si="21"/>
        <v/>
      </c>
      <c r="U60" s="10" t="str">
        <f t="shared" si="22"/>
        <v/>
      </c>
      <c r="W60" s="25" t="str">
        <f>Pohieriala_nimetus</f>
        <v/>
      </c>
      <c r="X60" s="10"/>
    </row>
    <row r="61" spans="1:24" x14ac:dyDescent="0.2">
      <c r="A61" s="37" t="str">
        <f t="shared" si="0"/>
        <v/>
      </c>
      <c r="B61" s="38" t="str">
        <f t="shared" si="1"/>
        <v/>
      </c>
      <c r="C61" s="37" t="str">
        <f t="shared" si="2"/>
        <v/>
      </c>
      <c r="D61" s="37" t="str">
        <f t="shared" si="3"/>
        <v/>
      </c>
      <c r="E61" s="37" t="str">
        <f t="shared" si="4"/>
        <v/>
      </c>
      <c r="F61" s="37" t="str">
        <f t="shared" si="5"/>
        <v/>
      </c>
      <c r="G61" s="39" t="str">
        <f t="shared" si="6"/>
        <v/>
      </c>
      <c r="H61" s="37" t="str">
        <f t="shared" si="7"/>
        <v/>
      </c>
      <c r="I61" s="37" t="str">
        <f t="shared" si="8"/>
        <v/>
      </c>
      <c r="J61" s="37" t="str">
        <f t="shared" si="9"/>
        <v/>
      </c>
      <c r="K61" s="37" t="str">
        <f t="shared" si="10"/>
        <v/>
      </c>
      <c r="L61" s="37" t="str">
        <f t="shared" si="11"/>
        <v/>
      </c>
      <c r="M61" s="37" t="str">
        <f t="shared" si="12"/>
        <v/>
      </c>
      <c r="N61" s="38" t="str">
        <f t="shared" si="13"/>
        <v/>
      </c>
      <c r="O61" s="37" t="str">
        <f t="shared" si="14"/>
        <v/>
      </c>
      <c r="P61" s="37" t="str">
        <f t="shared" si="15"/>
        <v/>
      </c>
      <c r="Q61" s="37" t="str">
        <f t="shared" si="16"/>
        <v/>
      </c>
      <c r="R61" s="39" t="str">
        <f t="shared" si="17"/>
        <v/>
      </c>
      <c r="S61" s="37" t="str">
        <f t="shared" si="18"/>
        <v/>
      </c>
      <c r="T61" s="10" t="str">
        <f t="shared" si="21"/>
        <v/>
      </c>
      <c r="U61" s="10" t="str">
        <f t="shared" si="22"/>
        <v/>
      </c>
      <c r="W61" s="25" t="str">
        <f>Pohieriala_nimetus</f>
        <v/>
      </c>
      <c r="X61" s="10"/>
    </row>
    <row r="62" spans="1:24" x14ac:dyDescent="0.2">
      <c r="A62" s="37" t="str">
        <f t="shared" si="0"/>
        <v/>
      </c>
      <c r="B62" s="38" t="str">
        <f t="shared" si="1"/>
        <v/>
      </c>
      <c r="C62" s="37" t="str">
        <f t="shared" si="2"/>
        <v/>
      </c>
      <c r="D62" s="37" t="str">
        <f t="shared" si="3"/>
        <v/>
      </c>
      <c r="E62" s="37" t="str">
        <f t="shared" si="4"/>
        <v/>
      </c>
      <c r="F62" s="37" t="str">
        <f t="shared" si="5"/>
        <v/>
      </c>
      <c r="G62" s="39" t="str">
        <f t="shared" si="6"/>
        <v/>
      </c>
      <c r="H62" s="37" t="str">
        <f t="shared" si="7"/>
        <v/>
      </c>
      <c r="I62" s="37" t="str">
        <f t="shared" si="8"/>
        <v/>
      </c>
      <c r="J62" s="37" t="str">
        <f t="shared" si="9"/>
        <v/>
      </c>
      <c r="K62" s="37" t="str">
        <f t="shared" si="10"/>
        <v/>
      </c>
      <c r="L62" s="37" t="str">
        <f t="shared" si="11"/>
        <v/>
      </c>
      <c r="M62" s="37" t="str">
        <f t="shared" si="12"/>
        <v/>
      </c>
      <c r="N62" s="38" t="str">
        <f t="shared" si="13"/>
        <v/>
      </c>
      <c r="O62" s="37" t="str">
        <f t="shared" si="14"/>
        <v/>
      </c>
      <c r="P62" s="37" t="str">
        <f t="shared" si="15"/>
        <v/>
      </c>
      <c r="Q62" s="37" t="str">
        <f t="shared" si="16"/>
        <v/>
      </c>
      <c r="R62" s="39" t="str">
        <f t="shared" si="17"/>
        <v/>
      </c>
      <c r="S62" s="37" t="str">
        <f t="shared" si="18"/>
        <v/>
      </c>
      <c r="T62" s="10" t="str">
        <f t="shared" si="21"/>
        <v/>
      </c>
      <c r="U62" s="10" t="str">
        <f t="shared" si="22"/>
        <v/>
      </c>
      <c r="W62" s="25" t="str">
        <f>Pohieriala_nimetus</f>
        <v/>
      </c>
      <c r="X62" s="10"/>
    </row>
    <row r="63" spans="1:24" x14ac:dyDescent="0.2">
      <c r="A63" s="37" t="str">
        <f t="shared" si="0"/>
        <v/>
      </c>
      <c r="B63" s="38" t="str">
        <f t="shared" si="1"/>
        <v/>
      </c>
      <c r="C63" s="37" t="str">
        <f t="shared" si="2"/>
        <v/>
      </c>
      <c r="D63" s="37" t="str">
        <f t="shared" si="3"/>
        <v/>
      </c>
      <c r="E63" s="37" t="str">
        <f t="shared" si="4"/>
        <v/>
      </c>
      <c r="F63" s="37" t="str">
        <f t="shared" si="5"/>
        <v/>
      </c>
      <c r="G63" s="39" t="str">
        <f t="shared" si="6"/>
        <v/>
      </c>
      <c r="H63" s="37" t="str">
        <f t="shared" si="7"/>
        <v/>
      </c>
      <c r="I63" s="37" t="str">
        <f t="shared" si="8"/>
        <v/>
      </c>
      <c r="J63" s="37" t="str">
        <f t="shared" si="9"/>
        <v/>
      </c>
      <c r="K63" s="37" t="str">
        <f t="shared" si="10"/>
        <v/>
      </c>
      <c r="L63" s="37" t="str">
        <f t="shared" si="11"/>
        <v/>
      </c>
      <c r="M63" s="37" t="str">
        <f t="shared" si="12"/>
        <v/>
      </c>
      <c r="N63" s="38" t="str">
        <f t="shared" si="13"/>
        <v/>
      </c>
      <c r="O63" s="37" t="str">
        <f t="shared" si="14"/>
        <v/>
      </c>
      <c r="P63" s="37" t="str">
        <f t="shared" si="15"/>
        <v/>
      </c>
      <c r="Q63" s="37" t="str">
        <f t="shared" si="16"/>
        <v/>
      </c>
      <c r="R63" s="39" t="str">
        <f t="shared" si="17"/>
        <v/>
      </c>
      <c r="S63" s="37" t="str">
        <f t="shared" si="18"/>
        <v/>
      </c>
      <c r="T63" s="10" t="str">
        <f t="shared" si="21"/>
        <v/>
      </c>
      <c r="U63" s="10" t="str">
        <f t="shared" si="22"/>
        <v/>
      </c>
      <c r="W63" s="25" t="str">
        <f>Pohieriala_nimetus</f>
        <v/>
      </c>
      <c r="X63" s="10"/>
    </row>
    <row r="64" spans="1:24" x14ac:dyDescent="0.2">
      <c r="A64" s="37" t="str">
        <f t="shared" si="0"/>
        <v/>
      </c>
      <c r="B64" s="38" t="str">
        <f t="shared" si="1"/>
        <v/>
      </c>
      <c r="C64" s="37" t="str">
        <f t="shared" si="2"/>
        <v/>
      </c>
      <c r="D64" s="37" t="str">
        <f t="shared" si="3"/>
        <v/>
      </c>
      <c r="E64" s="37" t="str">
        <f t="shared" si="4"/>
        <v/>
      </c>
      <c r="F64" s="37" t="str">
        <f t="shared" si="5"/>
        <v/>
      </c>
      <c r="G64" s="39" t="str">
        <f t="shared" si="6"/>
        <v/>
      </c>
      <c r="H64" s="37" t="str">
        <f t="shared" si="7"/>
        <v/>
      </c>
      <c r="I64" s="37" t="str">
        <f t="shared" si="8"/>
        <v/>
      </c>
      <c r="J64" s="37" t="str">
        <f t="shared" si="9"/>
        <v/>
      </c>
      <c r="K64" s="37" t="str">
        <f t="shared" si="10"/>
        <v/>
      </c>
      <c r="L64" s="37" t="str">
        <f t="shared" si="11"/>
        <v/>
      </c>
      <c r="M64" s="37" t="str">
        <f t="shared" si="12"/>
        <v/>
      </c>
      <c r="N64" s="38" t="str">
        <f t="shared" si="13"/>
        <v/>
      </c>
      <c r="O64" s="37" t="str">
        <f t="shared" si="14"/>
        <v/>
      </c>
      <c r="P64" s="37" t="str">
        <f t="shared" si="15"/>
        <v/>
      </c>
      <c r="Q64" s="37" t="str">
        <f t="shared" si="16"/>
        <v/>
      </c>
      <c r="R64" s="39" t="str">
        <f t="shared" si="17"/>
        <v/>
      </c>
      <c r="S64" s="37" t="str">
        <f t="shared" si="18"/>
        <v/>
      </c>
      <c r="T64" s="10" t="str">
        <f t="shared" si="21"/>
        <v/>
      </c>
      <c r="U64" s="10" t="str">
        <f t="shared" si="22"/>
        <v/>
      </c>
      <c r="W64" s="25" t="str">
        <f>Pohieriala_nimetus</f>
        <v/>
      </c>
      <c r="X64" s="10"/>
    </row>
    <row r="65" spans="1:24" x14ac:dyDescent="0.2">
      <c r="A65" s="37" t="str">
        <f t="shared" si="0"/>
        <v/>
      </c>
      <c r="B65" s="38" t="str">
        <f t="shared" si="1"/>
        <v/>
      </c>
      <c r="C65" s="37" t="str">
        <f t="shared" si="2"/>
        <v/>
      </c>
      <c r="D65" s="37" t="str">
        <f t="shared" si="3"/>
        <v/>
      </c>
      <c r="E65" s="37" t="str">
        <f t="shared" si="4"/>
        <v/>
      </c>
      <c r="F65" s="37" t="str">
        <f t="shared" si="5"/>
        <v/>
      </c>
      <c r="G65" s="39" t="str">
        <f t="shared" si="6"/>
        <v/>
      </c>
      <c r="H65" s="37" t="str">
        <f t="shared" si="7"/>
        <v/>
      </c>
      <c r="I65" s="37" t="str">
        <f t="shared" si="8"/>
        <v/>
      </c>
      <c r="J65" s="37" t="str">
        <f t="shared" si="9"/>
        <v/>
      </c>
      <c r="K65" s="37" t="str">
        <f t="shared" si="10"/>
        <v/>
      </c>
      <c r="L65" s="37" t="str">
        <f t="shared" si="11"/>
        <v/>
      </c>
      <c r="M65" s="37" t="str">
        <f t="shared" si="12"/>
        <v/>
      </c>
      <c r="N65" s="38" t="str">
        <f t="shared" si="13"/>
        <v/>
      </c>
      <c r="O65" s="37" t="str">
        <f t="shared" si="14"/>
        <v/>
      </c>
      <c r="P65" s="37" t="str">
        <f t="shared" si="15"/>
        <v/>
      </c>
      <c r="Q65" s="37" t="str">
        <f t="shared" si="16"/>
        <v/>
      </c>
      <c r="R65" s="39" t="str">
        <f t="shared" si="17"/>
        <v/>
      </c>
      <c r="S65" s="37" t="str">
        <f t="shared" si="18"/>
        <v/>
      </c>
      <c r="T65" s="10" t="str">
        <f t="shared" si="21"/>
        <v/>
      </c>
      <c r="U65" s="10" t="str">
        <f t="shared" si="22"/>
        <v/>
      </c>
      <c r="W65" s="25" t="str">
        <f>Pohieriala_nimetus</f>
        <v/>
      </c>
      <c r="X65" s="10"/>
    </row>
    <row r="66" spans="1:24" x14ac:dyDescent="0.2">
      <c r="A66" s="37" t="str">
        <f t="shared" si="0"/>
        <v/>
      </c>
      <c r="B66" s="38" t="str">
        <f t="shared" si="1"/>
        <v/>
      </c>
      <c r="C66" s="37" t="str">
        <f t="shared" si="2"/>
        <v/>
      </c>
      <c r="D66" s="37" t="str">
        <f t="shared" si="3"/>
        <v/>
      </c>
      <c r="E66" s="37" t="str">
        <f t="shared" si="4"/>
        <v/>
      </c>
      <c r="F66" s="37" t="str">
        <f t="shared" si="5"/>
        <v/>
      </c>
      <c r="G66" s="39" t="str">
        <f t="shared" si="6"/>
        <v/>
      </c>
      <c r="H66" s="37" t="str">
        <f t="shared" si="7"/>
        <v/>
      </c>
      <c r="I66" s="37" t="str">
        <f t="shared" si="8"/>
        <v/>
      </c>
      <c r="J66" s="37" t="str">
        <f t="shared" si="9"/>
        <v/>
      </c>
      <c r="K66" s="37" t="str">
        <f t="shared" si="10"/>
        <v/>
      </c>
      <c r="L66" s="37" t="str">
        <f t="shared" si="11"/>
        <v/>
      </c>
      <c r="M66" s="37" t="str">
        <f t="shared" si="12"/>
        <v/>
      </c>
      <c r="N66" s="38" t="str">
        <f t="shared" si="13"/>
        <v/>
      </c>
      <c r="O66" s="37" t="str">
        <f t="shared" si="14"/>
        <v/>
      </c>
      <c r="P66" s="37" t="str">
        <f t="shared" si="15"/>
        <v/>
      </c>
      <c r="Q66" s="37" t="str">
        <f t="shared" si="16"/>
        <v/>
      </c>
      <c r="R66" s="39" t="str">
        <f t="shared" si="17"/>
        <v/>
      </c>
      <c r="S66" s="37" t="str">
        <f t="shared" si="18"/>
        <v/>
      </c>
      <c r="T66" s="10" t="str">
        <f t="shared" si="21"/>
        <v/>
      </c>
      <c r="U66" s="10" t="str">
        <f t="shared" si="22"/>
        <v/>
      </c>
      <c r="W66" s="25" t="str">
        <f>Pohieriala_nimetus</f>
        <v/>
      </c>
      <c r="X66" s="10"/>
    </row>
    <row r="67" spans="1:24" x14ac:dyDescent="0.2">
      <c r="A67" s="37" t="str">
        <f t="shared" si="0"/>
        <v/>
      </c>
      <c r="B67" s="38" t="str">
        <f t="shared" si="1"/>
        <v/>
      </c>
      <c r="C67" s="37" t="str">
        <f t="shared" si="2"/>
        <v/>
      </c>
      <c r="D67" s="37" t="str">
        <f t="shared" si="3"/>
        <v/>
      </c>
      <c r="E67" s="37" t="str">
        <f t="shared" si="4"/>
        <v/>
      </c>
      <c r="F67" s="37" t="str">
        <f t="shared" si="5"/>
        <v/>
      </c>
      <c r="G67" s="39" t="str">
        <f t="shared" si="6"/>
        <v/>
      </c>
      <c r="H67" s="37" t="str">
        <f t="shared" si="7"/>
        <v/>
      </c>
      <c r="I67" s="37" t="str">
        <f t="shared" si="8"/>
        <v/>
      </c>
      <c r="J67" s="37" t="str">
        <f t="shared" si="9"/>
        <v/>
      </c>
      <c r="K67" s="37" t="str">
        <f t="shared" si="10"/>
        <v/>
      </c>
      <c r="L67" s="37" t="str">
        <f t="shared" si="11"/>
        <v/>
      </c>
      <c r="M67" s="37" t="str">
        <f t="shared" si="12"/>
        <v/>
      </c>
      <c r="N67" s="38" t="str">
        <f t="shared" si="13"/>
        <v/>
      </c>
      <c r="O67" s="37" t="str">
        <f t="shared" si="14"/>
        <v/>
      </c>
      <c r="P67" s="37" t="str">
        <f t="shared" si="15"/>
        <v/>
      </c>
      <c r="Q67" s="37" t="str">
        <f t="shared" si="16"/>
        <v/>
      </c>
      <c r="R67" s="39" t="str">
        <f t="shared" si="17"/>
        <v/>
      </c>
      <c r="S67" s="37" t="str">
        <f t="shared" si="18"/>
        <v/>
      </c>
      <c r="T67" s="10" t="str">
        <f t="shared" si="21"/>
        <v/>
      </c>
      <c r="U67" s="10" t="str">
        <f t="shared" si="22"/>
        <v/>
      </c>
      <c r="W67" s="25" t="str">
        <f>Pohieriala_nimetus</f>
        <v/>
      </c>
      <c r="X67" s="10"/>
    </row>
    <row r="68" spans="1:24" x14ac:dyDescent="0.2">
      <c r="A68" s="37" t="str">
        <f t="shared" si="0"/>
        <v/>
      </c>
      <c r="B68" s="38" t="str">
        <f t="shared" si="1"/>
        <v/>
      </c>
      <c r="C68" s="37" t="str">
        <f t="shared" si="2"/>
        <v/>
      </c>
      <c r="D68" s="37" t="str">
        <f t="shared" si="3"/>
        <v/>
      </c>
      <c r="E68" s="37" t="str">
        <f t="shared" si="4"/>
        <v/>
      </c>
      <c r="F68" s="37" t="str">
        <f t="shared" si="5"/>
        <v/>
      </c>
      <c r="G68" s="39" t="str">
        <f t="shared" si="6"/>
        <v/>
      </c>
      <c r="H68" s="37" t="str">
        <f t="shared" si="7"/>
        <v/>
      </c>
      <c r="I68" s="37" t="str">
        <f t="shared" si="8"/>
        <v/>
      </c>
      <c r="J68" s="37" t="str">
        <f t="shared" si="9"/>
        <v/>
      </c>
      <c r="K68" s="37" t="str">
        <f t="shared" si="10"/>
        <v/>
      </c>
      <c r="L68" s="37" t="str">
        <f t="shared" si="11"/>
        <v/>
      </c>
      <c r="M68" s="37" t="str">
        <f t="shared" si="12"/>
        <v/>
      </c>
      <c r="N68" s="38" t="str">
        <f t="shared" si="13"/>
        <v/>
      </c>
      <c r="O68" s="37" t="str">
        <f t="shared" si="14"/>
        <v/>
      </c>
      <c r="P68" s="37" t="str">
        <f t="shared" si="15"/>
        <v/>
      </c>
      <c r="Q68" s="37" t="str">
        <f t="shared" si="16"/>
        <v/>
      </c>
      <c r="R68" s="39" t="str">
        <f t="shared" si="17"/>
        <v/>
      </c>
      <c r="S68" s="37" t="str">
        <f t="shared" si="18"/>
        <v/>
      </c>
      <c r="T68" s="10" t="str">
        <f t="shared" si="21"/>
        <v/>
      </c>
      <c r="U68" s="10" t="str">
        <f t="shared" si="22"/>
        <v/>
      </c>
      <c r="W68" s="25" t="str">
        <f>Pohieriala_nimetus</f>
        <v/>
      </c>
      <c r="X68" s="10"/>
    </row>
    <row r="69" spans="1:24" x14ac:dyDescent="0.2">
      <c r="A69" s="37" t="str">
        <f t="shared" si="0"/>
        <v/>
      </c>
      <c r="B69" s="38" t="str">
        <f t="shared" si="1"/>
        <v/>
      </c>
      <c r="C69" s="37" t="str">
        <f t="shared" si="2"/>
        <v/>
      </c>
      <c r="D69" s="37" t="str">
        <f t="shared" si="3"/>
        <v/>
      </c>
      <c r="E69" s="37" t="str">
        <f t="shared" si="4"/>
        <v/>
      </c>
      <c r="F69" s="37" t="str">
        <f t="shared" si="5"/>
        <v/>
      </c>
      <c r="G69" s="39" t="str">
        <f t="shared" si="6"/>
        <v/>
      </c>
      <c r="H69" s="37" t="str">
        <f t="shared" si="7"/>
        <v/>
      </c>
      <c r="I69" s="37" t="str">
        <f t="shared" si="8"/>
        <v/>
      </c>
      <c r="J69" s="37" t="str">
        <f t="shared" si="9"/>
        <v/>
      </c>
      <c r="K69" s="37" t="str">
        <f t="shared" si="10"/>
        <v/>
      </c>
      <c r="L69" s="37" t="str">
        <f t="shared" si="11"/>
        <v/>
      </c>
      <c r="M69" s="37" t="str">
        <f t="shared" si="12"/>
        <v/>
      </c>
      <c r="N69" s="38" t="str">
        <f t="shared" si="13"/>
        <v/>
      </c>
      <c r="O69" s="37" t="str">
        <f t="shared" si="14"/>
        <v/>
      </c>
      <c r="P69" s="37" t="str">
        <f t="shared" si="15"/>
        <v/>
      </c>
      <c r="Q69" s="37" t="str">
        <f t="shared" si="16"/>
        <v/>
      </c>
      <c r="R69" s="39" t="str">
        <f t="shared" si="17"/>
        <v/>
      </c>
      <c r="S69" s="37" t="str">
        <f t="shared" si="18"/>
        <v/>
      </c>
      <c r="T69" s="10" t="str">
        <f t="shared" ref="T69:T104" si="23">ZDATE2</f>
        <v/>
      </c>
      <c r="U69" s="10" t="str">
        <f t="shared" ref="U69:U104" si="24">H_PARV_KF</f>
        <v/>
      </c>
      <c r="W69" s="25" t="str">
        <f>Pohieriala_nimetus</f>
        <v/>
      </c>
      <c r="X69" s="10"/>
    </row>
    <row r="70" spans="1:24" x14ac:dyDescent="0.2">
      <c r="A70" s="37" t="str">
        <f t="shared" ref="A70:A104" si="25">BUS_AREA</f>
        <v/>
      </c>
      <c r="B70" s="38" t="str">
        <f t="shared" ref="B70:B104" si="26">COSTCENTER</f>
        <v/>
      </c>
      <c r="C70" s="37" t="str">
        <f t="shared" ref="C70:C104" si="27">PLANT</f>
        <v/>
      </c>
      <c r="D70" s="37" t="str">
        <f t="shared" ref="D70:D104" si="28">QUANTITY</f>
        <v/>
      </c>
      <c r="E70" s="37" t="str">
        <f t="shared" ref="E70:E104" si="29">VENDOR</f>
        <v/>
      </c>
      <c r="F70" s="37" t="str">
        <f t="shared" ref="F70:F104" si="30">VTYPE</f>
        <v/>
      </c>
      <c r="G70" s="39" t="str">
        <f t="shared" ref="G70:G104" si="31">ZDATE</f>
        <v/>
      </c>
      <c r="H70" s="37" t="str">
        <f t="shared" ref="H70:H104" si="32">ZPOHJUS</f>
        <v/>
      </c>
      <c r="I70" s="37" t="str">
        <f t="shared" ref="I70:I104" si="33">CO_AREA</f>
        <v/>
      </c>
      <c r="J70" s="37" t="str">
        <f t="shared" ref="J70:J104" si="34">UNIT</f>
        <v/>
      </c>
      <c r="K70" s="37" t="str">
        <f t="shared" ref="K70:K104" si="35">COSTELEMNT</f>
        <v/>
      </c>
      <c r="L70" s="37" t="str">
        <f t="shared" ref="L70:L104" si="36">ZORDEA</f>
        <v/>
      </c>
      <c r="M70" s="37" t="str">
        <f t="shared" ref="M70:M104" si="37">Leping</f>
        <v/>
      </c>
      <c r="N70" s="38" t="str">
        <f t="shared" ref="N70:N104" si="38">PART_CCTR</f>
        <v/>
      </c>
      <c r="O70" s="37" t="str">
        <f t="shared" ref="O70:O104" si="39">RT_SEASON</f>
        <v/>
      </c>
      <c r="P70" s="37" t="str">
        <f t="shared" ref="P70:P104" si="40">FISCYEAR</f>
        <v/>
      </c>
      <c r="Q70" s="37" t="str">
        <f t="shared" ref="Q70:Q104" si="41">FISCVRT</f>
        <v/>
      </c>
      <c r="R70" s="39" t="str">
        <f t="shared" ref="R70:R104" si="42">FISCPER</f>
        <v/>
      </c>
      <c r="S70" s="37" t="str">
        <f t="shared" ref="S70:S104" si="43">FISCPER3</f>
        <v/>
      </c>
      <c r="T70" s="10" t="str">
        <f t="shared" si="23"/>
        <v/>
      </c>
      <c r="U70" s="10" t="str">
        <f t="shared" si="24"/>
        <v/>
      </c>
      <c r="W70" s="25" t="str">
        <f>Pohieriala_nimetus</f>
        <v/>
      </c>
      <c r="X70" s="10"/>
    </row>
    <row r="71" spans="1:24" x14ac:dyDescent="0.2">
      <c r="A71" s="37" t="str">
        <f t="shared" si="25"/>
        <v/>
      </c>
      <c r="B71" s="38" t="str">
        <f t="shared" si="26"/>
        <v/>
      </c>
      <c r="C71" s="37" t="str">
        <f t="shared" si="27"/>
        <v/>
      </c>
      <c r="D71" s="37" t="str">
        <f t="shared" si="28"/>
        <v/>
      </c>
      <c r="E71" s="37" t="str">
        <f t="shared" si="29"/>
        <v/>
      </c>
      <c r="F71" s="37" t="str">
        <f t="shared" si="30"/>
        <v/>
      </c>
      <c r="G71" s="39" t="str">
        <f t="shared" si="31"/>
        <v/>
      </c>
      <c r="H71" s="37" t="str">
        <f t="shared" si="32"/>
        <v/>
      </c>
      <c r="I71" s="37" t="str">
        <f t="shared" si="33"/>
        <v/>
      </c>
      <c r="J71" s="37" t="str">
        <f t="shared" si="34"/>
        <v/>
      </c>
      <c r="K71" s="37" t="str">
        <f t="shared" si="35"/>
        <v/>
      </c>
      <c r="L71" s="37" t="str">
        <f t="shared" si="36"/>
        <v/>
      </c>
      <c r="M71" s="37" t="str">
        <f t="shared" si="37"/>
        <v/>
      </c>
      <c r="N71" s="38" t="str">
        <f t="shared" si="38"/>
        <v/>
      </c>
      <c r="O71" s="37" t="str">
        <f t="shared" si="39"/>
        <v/>
      </c>
      <c r="P71" s="37" t="str">
        <f t="shared" si="40"/>
        <v/>
      </c>
      <c r="Q71" s="37" t="str">
        <f t="shared" si="41"/>
        <v/>
      </c>
      <c r="R71" s="39" t="str">
        <f t="shared" si="42"/>
        <v/>
      </c>
      <c r="S71" s="37" t="str">
        <f t="shared" si="43"/>
        <v/>
      </c>
      <c r="T71" s="10" t="str">
        <f t="shared" si="23"/>
        <v/>
      </c>
      <c r="U71" s="10" t="str">
        <f t="shared" si="24"/>
        <v/>
      </c>
      <c r="W71" s="25" t="str">
        <f>Pohieriala_nimetus</f>
        <v/>
      </c>
      <c r="X71" s="10"/>
    </row>
    <row r="72" spans="1:24" x14ac:dyDescent="0.2">
      <c r="A72" s="37" t="str">
        <f t="shared" si="25"/>
        <v/>
      </c>
      <c r="B72" s="38" t="str">
        <f t="shared" si="26"/>
        <v/>
      </c>
      <c r="C72" s="37" t="str">
        <f t="shared" si="27"/>
        <v/>
      </c>
      <c r="D72" s="37" t="str">
        <f t="shared" si="28"/>
        <v/>
      </c>
      <c r="E72" s="37" t="str">
        <f t="shared" si="29"/>
        <v/>
      </c>
      <c r="F72" s="37" t="str">
        <f t="shared" si="30"/>
        <v/>
      </c>
      <c r="G72" s="39" t="str">
        <f t="shared" si="31"/>
        <v/>
      </c>
      <c r="H72" s="37" t="str">
        <f t="shared" si="32"/>
        <v/>
      </c>
      <c r="I72" s="37" t="str">
        <f t="shared" si="33"/>
        <v/>
      </c>
      <c r="J72" s="37" t="str">
        <f t="shared" si="34"/>
        <v/>
      </c>
      <c r="K72" s="37" t="str">
        <f t="shared" si="35"/>
        <v/>
      </c>
      <c r="L72" s="37" t="str">
        <f t="shared" si="36"/>
        <v/>
      </c>
      <c r="M72" s="37" t="str">
        <f t="shared" si="37"/>
        <v/>
      </c>
      <c r="N72" s="38" t="str">
        <f t="shared" si="38"/>
        <v/>
      </c>
      <c r="O72" s="37" t="str">
        <f t="shared" si="39"/>
        <v/>
      </c>
      <c r="P72" s="37" t="str">
        <f t="shared" si="40"/>
        <v/>
      </c>
      <c r="Q72" s="37" t="str">
        <f t="shared" si="41"/>
        <v/>
      </c>
      <c r="R72" s="39" t="str">
        <f t="shared" si="42"/>
        <v/>
      </c>
      <c r="S72" s="37" t="str">
        <f t="shared" si="43"/>
        <v/>
      </c>
      <c r="T72" s="10" t="str">
        <f t="shared" si="23"/>
        <v/>
      </c>
      <c r="U72" s="10" t="str">
        <f t="shared" si="24"/>
        <v/>
      </c>
      <c r="W72" s="25" t="str">
        <f>Pohieriala_nimetus</f>
        <v/>
      </c>
      <c r="X72" s="10"/>
    </row>
    <row r="73" spans="1:24" x14ac:dyDescent="0.2">
      <c r="A73" s="37" t="str">
        <f t="shared" si="25"/>
        <v/>
      </c>
      <c r="B73" s="38" t="str">
        <f t="shared" si="26"/>
        <v/>
      </c>
      <c r="C73" s="37" t="str">
        <f t="shared" si="27"/>
        <v/>
      </c>
      <c r="D73" s="37" t="str">
        <f t="shared" si="28"/>
        <v/>
      </c>
      <c r="E73" s="37" t="str">
        <f t="shared" si="29"/>
        <v/>
      </c>
      <c r="F73" s="37" t="str">
        <f t="shared" si="30"/>
        <v/>
      </c>
      <c r="G73" s="39" t="str">
        <f t="shared" si="31"/>
        <v/>
      </c>
      <c r="H73" s="37" t="str">
        <f t="shared" si="32"/>
        <v/>
      </c>
      <c r="I73" s="37" t="str">
        <f t="shared" si="33"/>
        <v/>
      </c>
      <c r="J73" s="37" t="str">
        <f t="shared" si="34"/>
        <v/>
      </c>
      <c r="K73" s="37" t="str">
        <f t="shared" si="35"/>
        <v/>
      </c>
      <c r="L73" s="37" t="str">
        <f t="shared" si="36"/>
        <v/>
      </c>
      <c r="M73" s="37" t="str">
        <f t="shared" si="37"/>
        <v/>
      </c>
      <c r="N73" s="38" t="str">
        <f t="shared" si="38"/>
        <v/>
      </c>
      <c r="O73" s="37" t="str">
        <f t="shared" si="39"/>
        <v/>
      </c>
      <c r="P73" s="37" t="str">
        <f t="shared" si="40"/>
        <v/>
      </c>
      <c r="Q73" s="37" t="str">
        <f t="shared" si="41"/>
        <v/>
      </c>
      <c r="R73" s="39" t="str">
        <f t="shared" si="42"/>
        <v/>
      </c>
      <c r="S73" s="37" t="str">
        <f t="shared" si="43"/>
        <v/>
      </c>
      <c r="T73" s="10" t="str">
        <f t="shared" si="23"/>
        <v/>
      </c>
      <c r="U73" s="10" t="str">
        <f t="shared" si="24"/>
        <v/>
      </c>
      <c r="W73" s="25" t="str">
        <f>Pohieriala_nimetus</f>
        <v/>
      </c>
      <c r="X73" s="10"/>
    </row>
    <row r="74" spans="1:24" x14ac:dyDescent="0.2">
      <c r="A74" s="37" t="str">
        <f t="shared" si="25"/>
        <v/>
      </c>
      <c r="B74" s="38" t="str">
        <f t="shared" si="26"/>
        <v/>
      </c>
      <c r="C74" s="37" t="str">
        <f t="shared" si="27"/>
        <v/>
      </c>
      <c r="D74" s="37" t="str">
        <f t="shared" si="28"/>
        <v/>
      </c>
      <c r="E74" s="37" t="str">
        <f t="shared" si="29"/>
        <v/>
      </c>
      <c r="F74" s="37" t="str">
        <f t="shared" si="30"/>
        <v/>
      </c>
      <c r="G74" s="39" t="str">
        <f t="shared" si="31"/>
        <v/>
      </c>
      <c r="H74" s="37" t="str">
        <f t="shared" si="32"/>
        <v/>
      </c>
      <c r="I74" s="37" t="str">
        <f t="shared" si="33"/>
        <v/>
      </c>
      <c r="J74" s="37" t="str">
        <f t="shared" si="34"/>
        <v/>
      </c>
      <c r="K74" s="37" t="str">
        <f t="shared" si="35"/>
        <v/>
      </c>
      <c r="L74" s="37" t="str">
        <f t="shared" si="36"/>
        <v/>
      </c>
      <c r="M74" s="37" t="str">
        <f t="shared" si="37"/>
        <v/>
      </c>
      <c r="N74" s="38" t="str">
        <f t="shared" si="38"/>
        <v/>
      </c>
      <c r="O74" s="37" t="str">
        <f t="shared" si="39"/>
        <v/>
      </c>
      <c r="P74" s="37" t="str">
        <f t="shared" si="40"/>
        <v/>
      </c>
      <c r="Q74" s="37" t="str">
        <f t="shared" si="41"/>
        <v/>
      </c>
      <c r="R74" s="39" t="str">
        <f t="shared" si="42"/>
        <v/>
      </c>
      <c r="S74" s="37" t="str">
        <f t="shared" si="43"/>
        <v/>
      </c>
      <c r="T74" s="10" t="str">
        <f t="shared" si="23"/>
        <v/>
      </c>
      <c r="U74" s="10" t="str">
        <f t="shared" si="24"/>
        <v/>
      </c>
      <c r="W74" s="25" t="str">
        <f>Pohieriala_nimetus</f>
        <v/>
      </c>
      <c r="X74" s="10"/>
    </row>
    <row r="75" spans="1:24" x14ac:dyDescent="0.2">
      <c r="A75" s="37" t="str">
        <f t="shared" si="25"/>
        <v/>
      </c>
      <c r="B75" s="38" t="str">
        <f t="shared" si="26"/>
        <v/>
      </c>
      <c r="C75" s="37" t="str">
        <f t="shared" si="27"/>
        <v/>
      </c>
      <c r="D75" s="37" t="str">
        <f t="shared" si="28"/>
        <v/>
      </c>
      <c r="E75" s="37" t="str">
        <f t="shared" si="29"/>
        <v/>
      </c>
      <c r="F75" s="37" t="str">
        <f t="shared" si="30"/>
        <v/>
      </c>
      <c r="G75" s="39" t="str">
        <f t="shared" si="31"/>
        <v/>
      </c>
      <c r="H75" s="37" t="str">
        <f t="shared" si="32"/>
        <v/>
      </c>
      <c r="I75" s="37" t="str">
        <f t="shared" si="33"/>
        <v/>
      </c>
      <c r="J75" s="37" t="str">
        <f t="shared" si="34"/>
        <v/>
      </c>
      <c r="K75" s="37" t="str">
        <f t="shared" si="35"/>
        <v/>
      </c>
      <c r="L75" s="37" t="str">
        <f t="shared" si="36"/>
        <v/>
      </c>
      <c r="M75" s="37" t="str">
        <f t="shared" si="37"/>
        <v/>
      </c>
      <c r="N75" s="38" t="str">
        <f t="shared" si="38"/>
        <v/>
      </c>
      <c r="O75" s="37" t="str">
        <f t="shared" si="39"/>
        <v/>
      </c>
      <c r="P75" s="37" t="str">
        <f t="shared" si="40"/>
        <v/>
      </c>
      <c r="Q75" s="37" t="str">
        <f t="shared" si="41"/>
        <v/>
      </c>
      <c r="R75" s="39" t="str">
        <f t="shared" si="42"/>
        <v/>
      </c>
      <c r="S75" s="37" t="str">
        <f t="shared" si="43"/>
        <v/>
      </c>
      <c r="T75" s="10" t="str">
        <f t="shared" si="23"/>
        <v/>
      </c>
      <c r="U75" s="10" t="str">
        <f t="shared" si="24"/>
        <v/>
      </c>
      <c r="W75" s="25" t="str">
        <f>Pohieriala_nimetus</f>
        <v/>
      </c>
      <c r="X75" s="10"/>
    </row>
    <row r="76" spans="1:24" x14ac:dyDescent="0.2">
      <c r="A76" s="37" t="str">
        <f t="shared" si="25"/>
        <v/>
      </c>
      <c r="B76" s="38" t="str">
        <f t="shared" si="26"/>
        <v/>
      </c>
      <c r="C76" s="37" t="str">
        <f t="shared" si="27"/>
        <v/>
      </c>
      <c r="D76" s="37" t="str">
        <f t="shared" si="28"/>
        <v/>
      </c>
      <c r="E76" s="37" t="str">
        <f t="shared" si="29"/>
        <v/>
      </c>
      <c r="F76" s="37" t="str">
        <f t="shared" si="30"/>
        <v/>
      </c>
      <c r="G76" s="39" t="str">
        <f t="shared" si="31"/>
        <v/>
      </c>
      <c r="H76" s="37" t="str">
        <f t="shared" si="32"/>
        <v/>
      </c>
      <c r="I76" s="37" t="str">
        <f t="shared" si="33"/>
        <v/>
      </c>
      <c r="J76" s="37" t="str">
        <f t="shared" si="34"/>
        <v/>
      </c>
      <c r="K76" s="37" t="str">
        <f t="shared" si="35"/>
        <v/>
      </c>
      <c r="L76" s="37" t="str">
        <f t="shared" si="36"/>
        <v/>
      </c>
      <c r="M76" s="37" t="str">
        <f t="shared" si="37"/>
        <v/>
      </c>
      <c r="N76" s="38" t="str">
        <f t="shared" si="38"/>
        <v/>
      </c>
      <c r="O76" s="37" t="str">
        <f t="shared" si="39"/>
        <v/>
      </c>
      <c r="P76" s="37" t="str">
        <f t="shared" si="40"/>
        <v/>
      </c>
      <c r="Q76" s="37" t="str">
        <f t="shared" si="41"/>
        <v/>
      </c>
      <c r="R76" s="39" t="str">
        <f t="shared" si="42"/>
        <v/>
      </c>
      <c r="S76" s="37" t="str">
        <f t="shared" si="43"/>
        <v/>
      </c>
      <c r="T76" s="10" t="str">
        <f t="shared" si="23"/>
        <v/>
      </c>
      <c r="U76" s="10" t="str">
        <f t="shared" si="24"/>
        <v/>
      </c>
      <c r="W76" s="25" t="str">
        <f>Pohieriala_nimetus</f>
        <v/>
      </c>
      <c r="X76" s="10"/>
    </row>
    <row r="77" spans="1:24" x14ac:dyDescent="0.2">
      <c r="A77" s="37" t="str">
        <f t="shared" si="25"/>
        <v/>
      </c>
      <c r="B77" s="38" t="str">
        <f t="shared" si="26"/>
        <v/>
      </c>
      <c r="C77" s="37" t="str">
        <f t="shared" si="27"/>
        <v/>
      </c>
      <c r="D77" s="37" t="str">
        <f t="shared" si="28"/>
        <v/>
      </c>
      <c r="E77" s="37" t="str">
        <f t="shared" si="29"/>
        <v/>
      </c>
      <c r="F77" s="37" t="str">
        <f t="shared" si="30"/>
        <v/>
      </c>
      <c r="G77" s="39" t="str">
        <f t="shared" si="31"/>
        <v/>
      </c>
      <c r="H77" s="37" t="str">
        <f t="shared" si="32"/>
        <v/>
      </c>
      <c r="I77" s="37" t="str">
        <f t="shared" si="33"/>
        <v/>
      </c>
      <c r="J77" s="37" t="str">
        <f t="shared" si="34"/>
        <v/>
      </c>
      <c r="K77" s="37" t="str">
        <f t="shared" si="35"/>
        <v/>
      </c>
      <c r="L77" s="37" t="str">
        <f t="shared" si="36"/>
        <v/>
      </c>
      <c r="M77" s="37" t="str">
        <f t="shared" si="37"/>
        <v/>
      </c>
      <c r="N77" s="38" t="str">
        <f t="shared" si="38"/>
        <v/>
      </c>
      <c r="O77" s="37" t="str">
        <f t="shared" si="39"/>
        <v/>
      </c>
      <c r="P77" s="37" t="str">
        <f t="shared" si="40"/>
        <v/>
      </c>
      <c r="Q77" s="37" t="str">
        <f t="shared" si="41"/>
        <v/>
      </c>
      <c r="R77" s="39" t="str">
        <f t="shared" si="42"/>
        <v/>
      </c>
      <c r="S77" s="37" t="str">
        <f t="shared" si="43"/>
        <v/>
      </c>
      <c r="T77" s="10" t="str">
        <f t="shared" si="23"/>
        <v/>
      </c>
      <c r="U77" s="10" t="str">
        <f t="shared" si="24"/>
        <v/>
      </c>
      <c r="W77" s="25" t="str">
        <f>Pohieriala_nimetus</f>
        <v/>
      </c>
      <c r="X77" s="10"/>
    </row>
    <row r="78" spans="1:24" x14ac:dyDescent="0.2">
      <c r="A78" s="37" t="str">
        <f t="shared" si="25"/>
        <v/>
      </c>
      <c r="B78" s="38" t="str">
        <f t="shared" si="26"/>
        <v/>
      </c>
      <c r="C78" s="37" t="str">
        <f t="shared" si="27"/>
        <v/>
      </c>
      <c r="D78" s="37" t="str">
        <f t="shared" si="28"/>
        <v/>
      </c>
      <c r="E78" s="37" t="str">
        <f t="shared" si="29"/>
        <v/>
      </c>
      <c r="F78" s="37" t="str">
        <f t="shared" si="30"/>
        <v/>
      </c>
      <c r="G78" s="39" t="str">
        <f t="shared" si="31"/>
        <v/>
      </c>
      <c r="H78" s="37" t="str">
        <f t="shared" si="32"/>
        <v/>
      </c>
      <c r="I78" s="37" t="str">
        <f t="shared" si="33"/>
        <v/>
      </c>
      <c r="J78" s="37" t="str">
        <f t="shared" si="34"/>
        <v/>
      </c>
      <c r="K78" s="37" t="str">
        <f t="shared" si="35"/>
        <v/>
      </c>
      <c r="L78" s="37" t="str">
        <f t="shared" si="36"/>
        <v/>
      </c>
      <c r="M78" s="37" t="str">
        <f t="shared" si="37"/>
        <v/>
      </c>
      <c r="N78" s="38" t="str">
        <f t="shared" si="38"/>
        <v/>
      </c>
      <c r="O78" s="37" t="str">
        <f t="shared" si="39"/>
        <v/>
      </c>
      <c r="P78" s="37" t="str">
        <f t="shared" si="40"/>
        <v/>
      </c>
      <c r="Q78" s="37" t="str">
        <f t="shared" si="41"/>
        <v/>
      </c>
      <c r="R78" s="39" t="str">
        <f t="shared" si="42"/>
        <v/>
      </c>
      <c r="S78" s="37" t="str">
        <f t="shared" si="43"/>
        <v/>
      </c>
      <c r="T78" s="10" t="str">
        <f t="shared" si="23"/>
        <v/>
      </c>
      <c r="U78" s="10" t="str">
        <f t="shared" si="24"/>
        <v/>
      </c>
      <c r="W78" s="25" t="str">
        <f>Pohieriala_nimetus</f>
        <v/>
      </c>
      <c r="X78" s="10"/>
    </row>
    <row r="79" spans="1:24" x14ac:dyDescent="0.2">
      <c r="A79" s="37" t="str">
        <f t="shared" si="25"/>
        <v/>
      </c>
      <c r="B79" s="38" t="str">
        <f t="shared" si="26"/>
        <v/>
      </c>
      <c r="C79" s="37" t="str">
        <f t="shared" si="27"/>
        <v/>
      </c>
      <c r="D79" s="37" t="str">
        <f t="shared" si="28"/>
        <v/>
      </c>
      <c r="E79" s="37" t="str">
        <f t="shared" si="29"/>
        <v/>
      </c>
      <c r="F79" s="37" t="str">
        <f t="shared" si="30"/>
        <v/>
      </c>
      <c r="G79" s="39" t="str">
        <f t="shared" si="31"/>
        <v/>
      </c>
      <c r="H79" s="37" t="str">
        <f t="shared" si="32"/>
        <v/>
      </c>
      <c r="I79" s="37" t="str">
        <f t="shared" si="33"/>
        <v/>
      </c>
      <c r="J79" s="37" t="str">
        <f t="shared" si="34"/>
        <v/>
      </c>
      <c r="K79" s="37" t="str">
        <f t="shared" si="35"/>
        <v/>
      </c>
      <c r="L79" s="37" t="str">
        <f t="shared" si="36"/>
        <v/>
      </c>
      <c r="M79" s="37" t="str">
        <f t="shared" si="37"/>
        <v/>
      </c>
      <c r="N79" s="38" t="str">
        <f t="shared" si="38"/>
        <v/>
      </c>
      <c r="O79" s="37" t="str">
        <f t="shared" si="39"/>
        <v/>
      </c>
      <c r="P79" s="37" t="str">
        <f t="shared" si="40"/>
        <v/>
      </c>
      <c r="Q79" s="37" t="str">
        <f t="shared" si="41"/>
        <v/>
      </c>
      <c r="R79" s="39" t="str">
        <f t="shared" si="42"/>
        <v/>
      </c>
      <c r="S79" s="37" t="str">
        <f t="shared" si="43"/>
        <v/>
      </c>
      <c r="T79" s="10" t="str">
        <f t="shared" si="23"/>
        <v/>
      </c>
      <c r="U79" s="10" t="str">
        <f t="shared" si="24"/>
        <v/>
      </c>
      <c r="W79" s="25" t="str">
        <f>Pohieriala_nimetus</f>
        <v/>
      </c>
      <c r="X79" s="10"/>
    </row>
    <row r="80" spans="1:24" x14ac:dyDescent="0.2">
      <c r="A80" s="37" t="str">
        <f t="shared" si="25"/>
        <v/>
      </c>
      <c r="B80" s="38" t="str">
        <f t="shared" si="26"/>
        <v/>
      </c>
      <c r="C80" s="37" t="str">
        <f t="shared" si="27"/>
        <v/>
      </c>
      <c r="D80" s="37" t="str">
        <f t="shared" si="28"/>
        <v/>
      </c>
      <c r="E80" s="37" t="str">
        <f t="shared" si="29"/>
        <v/>
      </c>
      <c r="F80" s="37" t="str">
        <f t="shared" si="30"/>
        <v/>
      </c>
      <c r="G80" s="39" t="str">
        <f t="shared" si="31"/>
        <v/>
      </c>
      <c r="H80" s="37" t="str">
        <f t="shared" si="32"/>
        <v/>
      </c>
      <c r="I80" s="37" t="str">
        <f t="shared" si="33"/>
        <v/>
      </c>
      <c r="J80" s="37" t="str">
        <f t="shared" si="34"/>
        <v/>
      </c>
      <c r="K80" s="37" t="str">
        <f t="shared" si="35"/>
        <v/>
      </c>
      <c r="L80" s="37" t="str">
        <f t="shared" si="36"/>
        <v/>
      </c>
      <c r="M80" s="37" t="str">
        <f t="shared" si="37"/>
        <v/>
      </c>
      <c r="N80" s="38" t="str">
        <f t="shared" si="38"/>
        <v/>
      </c>
      <c r="O80" s="37" t="str">
        <f t="shared" si="39"/>
        <v/>
      </c>
      <c r="P80" s="37" t="str">
        <f t="shared" si="40"/>
        <v/>
      </c>
      <c r="Q80" s="37" t="str">
        <f t="shared" si="41"/>
        <v/>
      </c>
      <c r="R80" s="39" t="str">
        <f t="shared" si="42"/>
        <v/>
      </c>
      <c r="S80" s="37" t="str">
        <f t="shared" si="43"/>
        <v/>
      </c>
      <c r="T80" s="10" t="str">
        <f t="shared" si="23"/>
        <v/>
      </c>
      <c r="U80" s="10" t="str">
        <f t="shared" si="24"/>
        <v/>
      </c>
      <c r="W80" s="25" t="str">
        <f>Pohieriala_nimetus</f>
        <v/>
      </c>
      <c r="X80" s="10"/>
    </row>
    <row r="81" spans="1:24" x14ac:dyDescent="0.2">
      <c r="A81" s="37" t="str">
        <f t="shared" si="25"/>
        <v/>
      </c>
      <c r="B81" s="38" t="str">
        <f t="shared" si="26"/>
        <v/>
      </c>
      <c r="C81" s="37" t="str">
        <f t="shared" si="27"/>
        <v/>
      </c>
      <c r="D81" s="37" t="str">
        <f t="shared" si="28"/>
        <v/>
      </c>
      <c r="E81" s="37" t="str">
        <f t="shared" si="29"/>
        <v/>
      </c>
      <c r="F81" s="37" t="str">
        <f t="shared" si="30"/>
        <v/>
      </c>
      <c r="G81" s="39" t="str">
        <f t="shared" si="31"/>
        <v/>
      </c>
      <c r="H81" s="37" t="str">
        <f t="shared" si="32"/>
        <v/>
      </c>
      <c r="I81" s="37" t="str">
        <f t="shared" si="33"/>
        <v/>
      </c>
      <c r="J81" s="37" t="str">
        <f t="shared" si="34"/>
        <v/>
      </c>
      <c r="K81" s="37" t="str">
        <f t="shared" si="35"/>
        <v/>
      </c>
      <c r="L81" s="37" t="str">
        <f t="shared" si="36"/>
        <v/>
      </c>
      <c r="M81" s="37" t="str">
        <f t="shared" si="37"/>
        <v/>
      </c>
      <c r="N81" s="38" t="str">
        <f t="shared" si="38"/>
        <v/>
      </c>
      <c r="O81" s="37" t="str">
        <f t="shared" si="39"/>
        <v/>
      </c>
      <c r="P81" s="37" t="str">
        <f t="shared" si="40"/>
        <v/>
      </c>
      <c r="Q81" s="37" t="str">
        <f t="shared" si="41"/>
        <v/>
      </c>
      <c r="R81" s="39" t="str">
        <f t="shared" si="42"/>
        <v/>
      </c>
      <c r="S81" s="37" t="str">
        <f t="shared" si="43"/>
        <v/>
      </c>
      <c r="T81" s="10" t="str">
        <f t="shared" si="23"/>
        <v/>
      </c>
      <c r="U81" s="10" t="str">
        <f t="shared" si="24"/>
        <v/>
      </c>
      <c r="W81" s="25" t="str">
        <f>Pohieriala_nimetus</f>
        <v/>
      </c>
      <c r="X81" s="10"/>
    </row>
    <row r="82" spans="1:24" x14ac:dyDescent="0.2">
      <c r="A82" s="37" t="str">
        <f t="shared" si="25"/>
        <v/>
      </c>
      <c r="B82" s="38" t="str">
        <f t="shared" si="26"/>
        <v/>
      </c>
      <c r="C82" s="37" t="str">
        <f t="shared" si="27"/>
        <v/>
      </c>
      <c r="D82" s="37" t="str">
        <f t="shared" si="28"/>
        <v/>
      </c>
      <c r="E82" s="37" t="str">
        <f t="shared" si="29"/>
        <v/>
      </c>
      <c r="F82" s="37" t="str">
        <f t="shared" si="30"/>
        <v/>
      </c>
      <c r="G82" s="39" t="str">
        <f t="shared" si="31"/>
        <v/>
      </c>
      <c r="H82" s="37" t="str">
        <f t="shared" si="32"/>
        <v/>
      </c>
      <c r="I82" s="37" t="str">
        <f t="shared" si="33"/>
        <v/>
      </c>
      <c r="J82" s="37" t="str">
        <f t="shared" si="34"/>
        <v/>
      </c>
      <c r="K82" s="37" t="str">
        <f t="shared" si="35"/>
        <v/>
      </c>
      <c r="L82" s="37" t="str">
        <f t="shared" si="36"/>
        <v/>
      </c>
      <c r="M82" s="37" t="str">
        <f t="shared" si="37"/>
        <v/>
      </c>
      <c r="N82" s="38" t="str">
        <f t="shared" si="38"/>
        <v/>
      </c>
      <c r="O82" s="37" t="str">
        <f t="shared" si="39"/>
        <v/>
      </c>
      <c r="P82" s="37" t="str">
        <f t="shared" si="40"/>
        <v/>
      </c>
      <c r="Q82" s="37" t="str">
        <f t="shared" si="41"/>
        <v/>
      </c>
      <c r="R82" s="39" t="str">
        <f t="shared" si="42"/>
        <v/>
      </c>
      <c r="S82" s="37" t="str">
        <f t="shared" si="43"/>
        <v/>
      </c>
      <c r="T82" s="10" t="str">
        <f t="shared" si="23"/>
        <v/>
      </c>
      <c r="U82" s="10" t="str">
        <f t="shared" si="24"/>
        <v/>
      </c>
      <c r="W82" s="25" t="str">
        <f>Pohieriala_nimetus</f>
        <v/>
      </c>
      <c r="X82" s="10"/>
    </row>
    <row r="83" spans="1:24" x14ac:dyDescent="0.2">
      <c r="A83" s="37" t="str">
        <f t="shared" si="25"/>
        <v/>
      </c>
      <c r="B83" s="38" t="str">
        <f t="shared" si="26"/>
        <v/>
      </c>
      <c r="C83" s="37" t="str">
        <f t="shared" si="27"/>
        <v/>
      </c>
      <c r="D83" s="37" t="str">
        <f t="shared" si="28"/>
        <v/>
      </c>
      <c r="E83" s="37" t="str">
        <f t="shared" si="29"/>
        <v/>
      </c>
      <c r="F83" s="37" t="str">
        <f t="shared" si="30"/>
        <v/>
      </c>
      <c r="G83" s="39" t="str">
        <f t="shared" si="31"/>
        <v/>
      </c>
      <c r="H83" s="37" t="str">
        <f t="shared" si="32"/>
        <v/>
      </c>
      <c r="I83" s="37" t="str">
        <f t="shared" si="33"/>
        <v/>
      </c>
      <c r="J83" s="37" t="str">
        <f t="shared" si="34"/>
        <v/>
      </c>
      <c r="K83" s="37" t="str">
        <f t="shared" si="35"/>
        <v/>
      </c>
      <c r="L83" s="37" t="str">
        <f t="shared" si="36"/>
        <v/>
      </c>
      <c r="M83" s="37" t="str">
        <f t="shared" si="37"/>
        <v/>
      </c>
      <c r="N83" s="38" t="str">
        <f t="shared" si="38"/>
        <v/>
      </c>
      <c r="O83" s="37" t="str">
        <f t="shared" si="39"/>
        <v/>
      </c>
      <c r="P83" s="37" t="str">
        <f t="shared" si="40"/>
        <v/>
      </c>
      <c r="Q83" s="37" t="str">
        <f t="shared" si="41"/>
        <v/>
      </c>
      <c r="R83" s="39" t="str">
        <f t="shared" si="42"/>
        <v/>
      </c>
      <c r="S83" s="37" t="str">
        <f t="shared" si="43"/>
        <v/>
      </c>
      <c r="T83" s="10" t="str">
        <f t="shared" si="23"/>
        <v/>
      </c>
      <c r="U83" s="10" t="str">
        <f t="shared" si="24"/>
        <v/>
      </c>
      <c r="W83" s="25" t="str">
        <f>Pohieriala_nimetus</f>
        <v/>
      </c>
      <c r="X83" s="10"/>
    </row>
    <row r="84" spans="1:24" x14ac:dyDescent="0.2">
      <c r="A84" s="37" t="str">
        <f t="shared" si="25"/>
        <v/>
      </c>
      <c r="B84" s="38" t="str">
        <f t="shared" si="26"/>
        <v/>
      </c>
      <c r="C84" s="37" t="str">
        <f t="shared" si="27"/>
        <v/>
      </c>
      <c r="D84" s="37" t="str">
        <f t="shared" si="28"/>
        <v/>
      </c>
      <c r="E84" s="37" t="str">
        <f t="shared" si="29"/>
        <v/>
      </c>
      <c r="F84" s="37" t="str">
        <f t="shared" si="30"/>
        <v/>
      </c>
      <c r="G84" s="39" t="str">
        <f t="shared" si="31"/>
        <v/>
      </c>
      <c r="H84" s="37" t="str">
        <f t="shared" si="32"/>
        <v/>
      </c>
      <c r="I84" s="37" t="str">
        <f t="shared" si="33"/>
        <v/>
      </c>
      <c r="J84" s="37" t="str">
        <f t="shared" si="34"/>
        <v/>
      </c>
      <c r="K84" s="37" t="str">
        <f t="shared" si="35"/>
        <v/>
      </c>
      <c r="L84" s="37" t="str">
        <f t="shared" si="36"/>
        <v/>
      </c>
      <c r="M84" s="37" t="str">
        <f t="shared" si="37"/>
        <v/>
      </c>
      <c r="N84" s="38" t="str">
        <f t="shared" si="38"/>
        <v/>
      </c>
      <c r="O84" s="37" t="str">
        <f t="shared" si="39"/>
        <v/>
      </c>
      <c r="P84" s="37" t="str">
        <f t="shared" si="40"/>
        <v/>
      </c>
      <c r="Q84" s="37" t="str">
        <f t="shared" si="41"/>
        <v/>
      </c>
      <c r="R84" s="39" t="str">
        <f t="shared" si="42"/>
        <v/>
      </c>
      <c r="S84" s="37" t="str">
        <f t="shared" si="43"/>
        <v/>
      </c>
      <c r="T84" s="10" t="str">
        <f t="shared" si="23"/>
        <v/>
      </c>
      <c r="U84" s="10" t="str">
        <f t="shared" si="24"/>
        <v/>
      </c>
      <c r="W84" s="25" t="str">
        <f>Pohieriala_nimetus</f>
        <v/>
      </c>
      <c r="X84" s="10"/>
    </row>
    <row r="85" spans="1:24" x14ac:dyDescent="0.2">
      <c r="A85" s="37" t="str">
        <f t="shared" si="25"/>
        <v/>
      </c>
      <c r="B85" s="38" t="str">
        <f t="shared" si="26"/>
        <v/>
      </c>
      <c r="C85" s="37" t="str">
        <f t="shared" si="27"/>
        <v/>
      </c>
      <c r="D85" s="37" t="str">
        <f t="shared" si="28"/>
        <v/>
      </c>
      <c r="E85" s="37" t="str">
        <f t="shared" si="29"/>
        <v/>
      </c>
      <c r="F85" s="37" t="str">
        <f t="shared" si="30"/>
        <v/>
      </c>
      <c r="G85" s="39" t="str">
        <f t="shared" si="31"/>
        <v/>
      </c>
      <c r="H85" s="37" t="str">
        <f t="shared" si="32"/>
        <v/>
      </c>
      <c r="I85" s="37" t="str">
        <f t="shared" si="33"/>
        <v/>
      </c>
      <c r="J85" s="37" t="str">
        <f t="shared" si="34"/>
        <v/>
      </c>
      <c r="K85" s="37" t="str">
        <f t="shared" si="35"/>
        <v/>
      </c>
      <c r="L85" s="37" t="str">
        <f t="shared" si="36"/>
        <v/>
      </c>
      <c r="M85" s="37" t="str">
        <f t="shared" si="37"/>
        <v/>
      </c>
      <c r="N85" s="38" t="str">
        <f t="shared" si="38"/>
        <v/>
      </c>
      <c r="O85" s="37" t="str">
        <f t="shared" si="39"/>
        <v/>
      </c>
      <c r="P85" s="37" t="str">
        <f t="shared" si="40"/>
        <v/>
      </c>
      <c r="Q85" s="37" t="str">
        <f t="shared" si="41"/>
        <v/>
      </c>
      <c r="R85" s="39" t="str">
        <f t="shared" si="42"/>
        <v/>
      </c>
      <c r="S85" s="37" t="str">
        <f t="shared" si="43"/>
        <v/>
      </c>
      <c r="T85" s="10" t="str">
        <f t="shared" si="23"/>
        <v/>
      </c>
      <c r="U85" s="10" t="str">
        <f t="shared" si="24"/>
        <v/>
      </c>
      <c r="W85" s="25" t="str">
        <f>Pohieriala_nimetus</f>
        <v/>
      </c>
      <c r="X85" s="10"/>
    </row>
    <row r="86" spans="1:24" x14ac:dyDescent="0.2">
      <c r="A86" s="37" t="str">
        <f t="shared" si="25"/>
        <v/>
      </c>
      <c r="B86" s="38" t="str">
        <f t="shared" si="26"/>
        <v/>
      </c>
      <c r="C86" s="37" t="str">
        <f t="shared" si="27"/>
        <v/>
      </c>
      <c r="D86" s="37" t="str">
        <f t="shared" si="28"/>
        <v/>
      </c>
      <c r="E86" s="37" t="str">
        <f t="shared" si="29"/>
        <v/>
      </c>
      <c r="F86" s="37" t="str">
        <f t="shared" si="30"/>
        <v/>
      </c>
      <c r="G86" s="39" t="str">
        <f t="shared" si="31"/>
        <v/>
      </c>
      <c r="H86" s="37" t="str">
        <f t="shared" si="32"/>
        <v/>
      </c>
      <c r="I86" s="37" t="str">
        <f t="shared" si="33"/>
        <v/>
      </c>
      <c r="J86" s="37" t="str">
        <f t="shared" si="34"/>
        <v/>
      </c>
      <c r="K86" s="37" t="str">
        <f t="shared" si="35"/>
        <v/>
      </c>
      <c r="L86" s="37" t="str">
        <f t="shared" si="36"/>
        <v/>
      </c>
      <c r="M86" s="37" t="str">
        <f t="shared" si="37"/>
        <v/>
      </c>
      <c r="N86" s="38" t="str">
        <f t="shared" si="38"/>
        <v/>
      </c>
      <c r="O86" s="37" t="str">
        <f t="shared" si="39"/>
        <v/>
      </c>
      <c r="P86" s="37" t="str">
        <f t="shared" si="40"/>
        <v/>
      </c>
      <c r="Q86" s="37" t="str">
        <f t="shared" si="41"/>
        <v/>
      </c>
      <c r="R86" s="39" t="str">
        <f t="shared" si="42"/>
        <v/>
      </c>
      <c r="S86" s="37" t="str">
        <f t="shared" si="43"/>
        <v/>
      </c>
      <c r="T86" s="10" t="str">
        <f t="shared" si="23"/>
        <v/>
      </c>
      <c r="U86" s="10" t="str">
        <f t="shared" si="24"/>
        <v/>
      </c>
      <c r="W86" s="25" t="str">
        <f>Pohieriala_nimetus</f>
        <v/>
      </c>
      <c r="X86" s="10"/>
    </row>
    <row r="87" spans="1:24" x14ac:dyDescent="0.2">
      <c r="A87" s="37" t="str">
        <f t="shared" si="25"/>
        <v/>
      </c>
      <c r="B87" s="38" t="str">
        <f t="shared" si="26"/>
        <v/>
      </c>
      <c r="C87" s="37" t="str">
        <f t="shared" si="27"/>
        <v/>
      </c>
      <c r="D87" s="37" t="str">
        <f t="shared" si="28"/>
        <v/>
      </c>
      <c r="E87" s="37" t="str">
        <f t="shared" si="29"/>
        <v/>
      </c>
      <c r="F87" s="37" t="str">
        <f t="shared" si="30"/>
        <v/>
      </c>
      <c r="G87" s="39" t="str">
        <f t="shared" si="31"/>
        <v/>
      </c>
      <c r="H87" s="37" t="str">
        <f t="shared" si="32"/>
        <v/>
      </c>
      <c r="I87" s="37" t="str">
        <f t="shared" si="33"/>
        <v/>
      </c>
      <c r="J87" s="37" t="str">
        <f t="shared" si="34"/>
        <v/>
      </c>
      <c r="K87" s="37" t="str">
        <f t="shared" si="35"/>
        <v/>
      </c>
      <c r="L87" s="37" t="str">
        <f t="shared" si="36"/>
        <v/>
      </c>
      <c r="M87" s="37" t="str">
        <f t="shared" si="37"/>
        <v/>
      </c>
      <c r="N87" s="38" t="str">
        <f t="shared" si="38"/>
        <v/>
      </c>
      <c r="O87" s="37" t="str">
        <f t="shared" si="39"/>
        <v/>
      </c>
      <c r="P87" s="37" t="str">
        <f t="shared" si="40"/>
        <v/>
      </c>
      <c r="Q87" s="37" t="str">
        <f t="shared" si="41"/>
        <v/>
      </c>
      <c r="R87" s="39" t="str">
        <f t="shared" si="42"/>
        <v/>
      </c>
      <c r="S87" s="37" t="str">
        <f t="shared" si="43"/>
        <v/>
      </c>
      <c r="T87" s="10" t="str">
        <f t="shared" si="23"/>
        <v/>
      </c>
      <c r="U87" s="10" t="str">
        <f t="shared" si="24"/>
        <v/>
      </c>
      <c r="W87" s="25" t="str">
        <f>Pohieriala_nimetus</f>
        <v/>
      </c>
      <c r="X87" s="10"/>
    </row>
    <row r="88" spans="1:24" x14ac:dyDescent="0.2">
      <c r="A88" s="37" t="str">
        <f t="shared" si="25"/>
        <v/>
      </c>
      <c r="B88" s="38" t="str">
        <f t="shared" si="26"/>
        <v/>
      </c>
      <c r="C88" s="37" t="str">
        <f t="shared" si="27"/>
        <v/>
      </c>
      <c r="D88" s="37" t="str">
        <f t="shared" si="28"/>
        <v/>
      </c>
      <c r="E88" s="37" t="str">
        <f t="shared" si="29"/>
        <v/>
      </c>
      <c r="F88" s="37" t="str">
        <f t="shared" si="30"/>
        <v/>
      </c>
      <c r="G88" s="39" t="str">
        <f t="shared" si="31"/>
        <v/>
      </c>
      <c r="H88" s="37" t="str">
        <f t="shared" si="32"/>
        <v/>
      </c>
      <c r="I88" s="37" t="str">
        <f t="shared" si="33"/>
        <v/>
      </c>
      <c r="J88" s="37" t="str">
        <f t="shared" si="34"/>
        <v/>
      </c>
      <c r="K88" s="37" t="str">
        <f t="shared" si="35"/>
        <v/>
      </c>
      <c r="L88" s="37" t="str">
        <f t="shared" si="36"/>
        <v/>
      </c>
      <c r="M88" s="37" t="str">
        <f t="shared" si="37"/>
        <v/>
      </c>
      <c r="N88" s="38" t="str">
        <f t="shared" si="38"/>
        <v/>
      </c>
      <c r="O88" s="37" t="str">
        <f t="shared" si="39"/>
        <v/>
      </c>
      <c r="P88" s="37" t="str">
        <f t="shared" si="40"/>
        <v/>
      </c>
      <c r="Q88" s="37" t="str">
        <f t="shared" si="41"/>
        <v/>
      </c>
      <c r="R88" s="39" t="str">
        <f t="shared" si="42"/>
        <v/>
      </c>
      <c r="S88" s="37" t="str">
        <f t="shared" si="43"/>
        <v/>
      </c>
      <c r="T88" s="10" t="str">
        <f t="shared" si="23"/>
        <v/>
      </c>
      <c r="U88" s="10" t="str">
        <f t="shared" si="24"/>
        <v/>
      </c>
      <c r="W88" s="25" t="str">
        <f>Pohieriala_nimetus</f>
        <v/>
      </c>
      <c r="X88" s="10"/>
    </row>
    <row r="89" spans="1:24" x14ac:dyDescent="0.2">
      <c r="A89" s="37" t="str">
        <f t="shared" si="25"/>
        <v/>
      </c>
      <c r="B89" s="38" t="str">
        <f t="shared" si="26"/>
        <v/>
      </c>
      <c r="C89" s="37" t="str">
        <f t="shared" si="27"/>
        <v/>
      </c>
      <c r="D89" s="37" t="str">
        <f t="shared" si="28"/>
        <v/>
      </c>
      <c r="E89" s="37" t="str">
        <f t="shared" si="29"/>
        <v/>
      </c>
      <c r="F89" s="37" t="str">
        <f t="shared" si="30"/>
        <v/>
      </c>
      <c r="G89" s="39" t="str">
        <f t="shared" si="31"/>
        <v/>
      </c>
      <c r="H89" s="37" t="str">
        <f t="shared" si="32"/>
        <v/>
      </c>
      <c r="I89" s="37" t="str">
        <f t="shared" si="33"/>
        <v/>
      </c>
      <c r="J89" s="37" t="str">
        <f t="shared" si="34"/>
        <v/>
      </c>
      <c r="K89" s="37" t="str">
        <f t="shared" si="35"/>
        <v/>
      </c>
      <c r="L89" s="37" t="str">
        <f t="shared" si="36"/>
        <v/>
      </c>
      <c r="M89" s="37" t="str">
        <f t="shared" si="37"/>
        <v/>
      </c>
      <c r="N89" s="38" t="str">
        <f t="shared" si="38"/>
        <v/>
      </c>
      <c r="O89" s="37" t="str">
        <f t="shared" si="39"/>
        <v/>
      </c>
      <c r="P89" s="37" t="str">
        <f t="shared" si="40"/>
        <v/>
      </c>
      <c r="Q89" s="37" t="str">
        <f t="shared" si="41"/>
        <v/>
      </c>
      <c r="R89" s="39" t="str">
        <f t="shared" si="42"/>
        <v/>
      </c>
      <c r="S89" s="37" t="str">
        <f t="shared" si="43"/>
        <v/>
      </c>
      <c r="T89" s="10" t="str">
        <f t="shared" si="23"/>
        <v/>
      </c>
      <c r="U89" s="10" t="str">
        <f t="shared" si="24"/>
        <v/>
      </c>
      <c r="W89" s="25" t="str">
        <f>Pohieriala_nimetus</f>
        <v/>
      </c>
      <c r="X89" s="10"/>
    </row>
    <row r="90" spans="1:24" x14ac:dyDescent="0.2">
      <c r="A90" s="37" t="str">
        <f t="shared" si="25"/>
        <v/>
      </c>
      <c r="B90" s="38" t="str">
        <f t="shared" si="26"/>
        <v/>
      </c>
      <c r="C90" s="37" t="str">
        <f t="shared" si="27"/>
        <v/>
      </c>
      <c r="D90" s="37" t="str">
        <f t="shared" si="28"/>
        <v/>
      </c>
      <c r="E90" s="37" t="str">
        <f t="shared" si="29"/>
        <v/>
      </c>
      <c r="F90" s="37" t="str">
        <f t="shared" si="30"/>
        <v/>
      </c>
      <c r="G90" s="39" t="str">
        <f t="shared" si="31"/>
        <v/>
      </c>
      <c r="H90" s="37" t="str">
        <f t="shared" si="32"/>
        <v/>
      </c>
      <c r="I90" s="37" t="str">
        <f t="shared" si="33"/>
        <v/>
      </c>
      <c r="J90" s="37" t="str">
        <f t="shared" si="34"/>
        <v/>
      </c>
      <c r="K90" s="37" t="str">
        <f t="shared" si="35"/>
        <v/>
      </c>
      <c r="L90" s="37" t="str">
        <f t="shared" si="36"/>
        <v/>
      </c>
      <c r="M90" s="37" t="str">
        <f t="shared" si="37"/>
        <v/>
      </c>
      <c r="N90" s="38" t="str">
        <f t="shared" si="38"/>
        <v/>
      </c>
      <c r="O90" s="37" t="str">
        <f t="shared" si="39"/>
        <v/>
      </c>
      <c r="P90" s="37" t="str">
        <f t="shared" si="40"/>
        <v/>
      </c>
      <c r="Q90" s="37" t="str">
        <f t="shared" si="41"/>
        <v/>
      </c>
      <c r="R90" s="39" t="str">
        <f t="shared" si="42"/>
        <v/>
      </c>
      <c r="S90" s="37" t="str">
        <f t="shared" si="43"/>
        <v/>
      </c>
      <c r="T90" s="10" t="str">
        <f t="shared" si="23"/>
        <v/>
      </c>
      <c r="U90" s="10" t="str">
        <f t="shared" si="24"/>
        <v/>
      </c>
      <c r="W90" s="25" t="str">
        <f>Pohieriala_nimetus</f>
        <v/>
      </c>
      <c r="X90" s="10"/>
    </row>
    <row r="91" spans="1:24" x14ac:dyDescent="0.2">
      <c r="A91" s="37" t="str">
        <f t="shared" si="25"/>
        <v/>
      </c>
      <c r="B91" s="38" t="str">
        <f t="shared" si="26"/>
        <v/>
      </c>
      <c r="C91" s="37" t="str">
        <f t="shared" si="27"/>
        <v/>
      </c>
      <c r="D91" s="37" t="str">
        <f t="shared" si="28"/>
        <v/>
      </c>
      <c r="E91" s="37" t="str">
        <f t="shared" si="29"/>
        <v/>
      </c>
      <c r="F91" s="37" t="str">
        <f t="shared" si="30"/>
        <v/>
      </c>
      <c r="G91" s="39" t="str">
        <f t="shared" si="31"/>
        <v/>
      </c>
      <c r="H91" s="37" t="str">
        <f t="shared" si="32"/>
        <v/>
      </c>
      <c r="I91" s="37" t="str">
        <f t="shared" si="33"/>
        <v/>
      </c>
      <c r="J91" s="37" t="str">
        <f t="shared" si="34"/>
        <v/>
      </c>
      <c r="K91" s="37" t="str">
        <f t="shared" si="35"/>
        <v/>
      </c>
      <c r="L91" s="37" t="str">
        <f t="shared" si="36"/>
        <v/>
      </c>
      <c r="M91" s="37" t="str">
        <f t="shared" si="37"/>
        <v/>
      </c>
      <c r="N91" s="38" t="str">
        <f t="shared" si="38"/>
        <v/>
      </c>
      <c r="O91" s="37" t="str">
        <f t="shared" si="39"/>
        <v/>
      </c>
      <c r="P91" s="37" t="str">
        <f t="shared" si="40"/>
        <v/>
      </c>
      <c r="Q91" s="37" t="str">
        <f t="shared" si="41"/>
        <v/>
      </c>
      <c r="R91" s="39" t="str">
        <f t="shared" si="42"/>
        <v/>
      </c>
      <c r="S91" s="37" t="str">
        <f t="shared" si="43"/>
        <v/>
      </c>
      <c r="T91" s="10" t="str">
        <f t="shared" si="23"/>
        <v/>
      </c>
      <c r="U91" s="10" t="str">
        <f t="shared" si="24"/>
        <v/>
      </c>
      <c r="W91" s="25" t="str">
        <f>Pohieriala_nimetus</f>
        <v/>
      </c>
      <c r="X91" s="10"/>
    </row>
    <row r="92" spans="1:24" x14ac:dyDescent="0.2">
      <c r="A92" s="37" t="str">
        <f t="shared" si="25"/>
        <v/>
      </c>
      <c r="B92" s="38" t="str">
        <f t="shared" si="26"/>
        <v/>
      </c>
      <c r="C92" s="37" t="str">
        <f t="shared" si="27"/>
        <v/>
      </c>
      <c r="D92" s="37" t="str">
        <f t="shared" si="28"/>
        <v/>
      </c>
      <c r="E92" s="37" t="str">
        <f t="shared" si="29"/>
        <v/>
      </c>
      <c r="F92" s="37" t="str">
        <f t="shared" si="30"/>
        <v/>
      </c>
      <c r="G92" s="39" t="str">
        <f t="shared" si="31"/>
        <v/>
      </c>
      <c r="H92" s="37" t="str">
        <f t="shared" si="32"/>
        <v/>
      </c>
      <c r="I92" s="37" t="str">
        <f t="shared" si="33"/>
        <v/>
      </c>
      <c r="J92" s="37" t="str">
        <f t="shared" si="34"/>
        <v/>
      </c>
      <c r="K92" s="37" t="str">
        <f t="shared" si="35"/>
        <v/>
      </c>
      <c r="L92" s="37" t="str">
        <f t="shared" si="36"/>
        <v/>
      </c>
      <c r="M92" s="37" t="str">
        <f t="shared" si="37"/>
        <v/>
      </c>
      <c r="N92" s="38" t="str">
        <f t="shared" si="38"/>
        <v/>
      </c>
      <c r="O92" s="37" t="str">
        <f t="shared" si="39"/>
        <v/>
      </c>
      <c r="P92" s="37" t="str">
        <f t="shared" si="40"/>
        <v/>
      </c>
      <c r="Q92" s="37" t="str">
        <f t="shared" si="41"/>
        <v/>
      </c>
      <c r="R92" s="39" t="str">
        <f t="shared" si="42"/>
        <v/>
      </c>
      <c r="S92" s="37" t="str">
        <f t="shared" si="43"/>
        <v/>
      </c>
      <c r="T92" s="10" t="str">
        <f t="shared" si="23"/>
        <v/>
      </c>
      <c r="U92" s="10" t="str">
        <f t="shared" si="24"/>
        <v/>
      </c>
      <c r="W92" s="25" t="str">
        <f>Pohieriala_nimetus</f>
        <v/>
      </c>
      <c r="X92" s="10"/>
    </row>
    <row r="93" spans="1:24" x14ac:dyDescent="0.2">
      <c r="A93" s="37" t="str">
        <f t="shared" si="25"/>
        <v/>
      </c>
      <c r="B93" s="38" t="str">
        <f t="shared" si="26"/>
        <v/>
      </c>
      <c r="C93" s="37" t="str">
        <f t="shared" si="27"/>
        <v/>
      </c>
      <c r="D93" s="37" t="str">
        <f t="shared" si="28"/>
        <v/>
      </c>
      <c r="E93" s="37" t="str">
        <f t="shared" si="29"/>
        <v/>
      </c>
      <c r="F93" s="37" t="str">
        <f t="shared" si="30"/>
        <v/>
      </c>
      <c r="G93" s="39" t="str">
        <f t="shared" si="31"/>
        <v/>
      </c>
      <c r="H93" s="37" t="str">
        <f t="shared" si="32"/>
        <v/>
      </c>
      <c r="I93" s="37" t="str">
        <f t="shared" si="33"/>
        <v/>
      </c>
      <c r="J93" s="37" t="str">
        <f t="shared" si="34"/>
        <v/>
      </c>
      <c r="K93" s="37" t="str">
        <f t="shared" si="35"/>
        <v/>
      </c>
      <c r="L93" s="37" t="str">
        <f t="shared" si="36"/>
        <v/>
      </c>
      <c r="M93" s="37" t="str">
        <f t="shared" si="37"/>
        <v/>
      </c>
      <c r="N93" s="38" t="str">
        <f t="shared" si="38"/>
        <v/>
      </c>
      <c r="O93" s="37" t="str">
        <f t="shared" si="39"/>
        <v/>
      </c>
      <c r="P93" s="37" t="str">
        <f t="shared" si="40"/>
        <v/>
      </c>
      <c r="Q93" s="37" t="str">
        <f t="shared" si="41"/>
        <v/>
      </c>
      <c r="R93" s="39" t="str">
        <f t="shared" si="42"/>
        <v/>
      </c>
      <c r="S93" s="37" t="str">
        <f t="shared" si="43"/>
        <v/>
      </c>
      <c r="T93" s="10" t="str">
        <f t="shared" si="23"/>
        <v/>
      </c>
      <c r="U93" s="10" t="str">
        <f t="shared" si="24"/>
        <v/>
      </c>
      <c r="W93" s="25" t="str">
        <f>Pohieriala_nimetus</f>
        <v/>
      </c>
      <c r="X93" s="10"/>
    </row>
    <row r="94" spans="1:24" x14ac:dyDescent="0.2">
      <c r="A94" s="37" t="str">
        <f t="shared" si="25"/>
        <v/>
      </c>
      <c r="B94" s="38" t="str">
        <f t="shared" si="26"/>
        <v/>
      </c>
      <c r="C94" s="37" t="str">
        <f t="shared" si="27"/>
        <v/>
      </c>
      <c r="D94" s="37" t="str">
        <f t="shared" si="28"/>
        <v/>
      </c>
      <c r="E94" s="37" t="str">
        <f t="shared" si="29"/>
        <v/>
      </c>
      <c r="F94" s="37" t="str">
        <f t="shared" si="30"/>
        <v/>
      </c>
      <c r="G94" s="39" t="str">
        <f t="shared" si="31"/>
        <v/>
      </c>
      <c r="H94" s="37" t="str">
        <f t="shared" si="32"/>
        <v/>
      </c>
      <c r="I94" s="37" t="str">
        <f t="shared" si="33"/>
        <v/>
      </c>
      <c r="J94" s="37" t="str">
        <f t="shared" si="34"/>
        <v/>
      </c>
      <c r="K94" s="37" t="str">
        <f t="shared" si="35"/>
        <v/>
      </c>
      <c r="L94" s="37" t="str">
        <f t="shared" si="36"/>
        <v/>
      </c>
      <c r="M94" s="37" t="str">
        <f t="shared" si="37"/>
        <v/>
      </c>
      <c r="N94" s="38" t="str">
        <f t="shared" si="38"/>
        <v/>
      </c>
      <c r="O94" s="37" t="str">
        <f t="shared" si="39"/>
        <v/>
      </c>
      <c r="P94" s="37" t="str">
        <f t="shared" si="40"/>
        <v/>
      </c>
      <c r="Q94" s="37" t="str">
        <f t="shared" si="41"/>
        <v/>
      </c>
      <c r="R94" s="39" t="str">
        <f t="shared" si="42"/>
        <v/>
      </c>
      <c r="S94" s="37" t="str">
        <f t="shared" si="43"/>
        <v/>
      </c>
      <c r="T94" s="10" t="str">
        <f t="shared" si="23"/>
        <v/>
      </c>
      <c r="U94" s="10" t="str">
        <f t="shared" si="24"/>
        <v/>
      </c>
      <c r="W94" s="25" t="str">
        <f>Pohieriala_nimetus</f>
        <v/>
      </c>
      <c r="X94" s="10"/>
    </row>
    <row r="95" spans="1:24" x14ac:dyDescent="0.2">
      <c r="A95" s="37" t="str">
        <f t="shared" si="25"/>
        <v/>
      </c>
      <c r="B95" s="38" t="str">
        <f t="shared" si="26"/>
        <v/>
      </c>
      <c r="C95" s="37" t="str">
        <f t="shared" si="27"/>
        <v/>
      </c>
      <c r="D95" s="37" t="str">
        <f t="shared" si="28"/>
        <v/>
      </c>
      <c r="E95" s="37" t="str">
        <f t="shared" si="29"/>
        <v/>
      </c>
      <c r="F95" s="37" t="str">
        <f t="shared" si="30"/>
        <v/>
      </c>
      <c r="G95" s="39" t="str">
        <f t="shared" si="31"/>
        <v/>
      </c>
      <c r="H95" s="37" t="str">
        <f t="shared" si="32"/>
        <v/>
      </c>
      <c r="I95" s="37" t="str">
        <f t="shared" si="33"/>
        <v/>
      </c>
      <c r="J95" s="37" t="str">
        <f t="shared" si="34"/>
        <v/>
      </c>
      <c r="K95" s="37" t="str">
        <f t="shared" si="35"/>
        <v/>
      </c>
      <c r="L95" s="37" t="str">
        <f t="shared" si="36"/>
        <v/>
      </c>
      <c r="M95" s="37" t="str">
        <f t="shared" si="37"/>
        <v/>
      </c>
      <c r="N95" s="38" t="str">
        <f t="shared" si="38"/>
        <v/>
      </c>
      <c r="O95" s="37" t="str">
        <f t="shared" si="39"/>
        <v/>
      </c>
      <c r="P95" s="37" t="str">
        <f t="shared" si="40"/>
        <v/>
      </c>
      <c r="Q95" s="37" t="str">
        <f t="shared" si="41"/>
        <v/>
      </c>
      <c r="R95" s="39" t="str">
        <f t="shared" si="42"/>
        <v/>
      </c>
      <c r="S95" s="37" t="str">
        <f t="shared" si="43"/>
        <v/>
      </c>
      <c r="T95" s="10" t="str">
        <f t="shared" si="23"/>
        <v/>
      </c>
      <c r="U95" s="10" t="str">
        <f t="shared" si="24"/>
        <v/>
      </c>
      <c r="W95" s="25" t="str">
        <f>Pohieriala_nimetus</f>
        <v/>
      </c>
      <c r="X95" s="10"/>
    </row>
    <row r="96" spans="1:24" x14ac:dyDescent="0.2">
      <c r="A96" s="37" t="str">
        <f t="shared" si="25"/>
        <v/>
      </c>
      <c r="B96" s="38" t="str">
        <f t="shared" si="26"/>
        <v/>
      </c>
      <c r="C96" s="37" t="str">
        <f t="shared" si="27"/>
        <v/>
      </c>
      <c r="D96" s="37" t="str">
        <f t="shared" si="28"/>
        <v/>
      </c>
      <c r="E96" s="37" t="str">
        <f t="shared" si="29"/>
        <v/>
      </c>
      <c r="F96" s="37" t="str">
        <f t="shared" si="30"/>
        <v/>
      </c>
      <c r="G96" s="39" t="str">
        <f t="shared" si="31"/>
        <v/>
      </c>
      <c r="H96" s="37" t="str">
        <f t="shared" si="32"/>
        <v/>
      </c>
      <c r="I96" s="37" t="str">
        <f t="shared" si="33"/>
        <v/>
      </c>
      <c r="J96" s="37" t="str">
        <f t="shared" si="34"/>
        <v/>
      </c>
      <c r="K96" s="37" t="str">
        <f t="shared" si="35"/>
        <v/>
      </c>
      <c r="L96" s="37" t="str">
        <f t="shared" si="36"/>
        <v/>
      </c>
      <c r="M96" s="37" t="str">
        <f t="shared" si="37"/>
        <v/>
      </c>
      <c r="N96" s="38" t="str">
        <f t="shared" si="38"/>
        <v/>
      </c>
      <c r="O96" s="37" t="str">
        <f t="shared" si="39"/>
        <v/>
      </c>
      <c r="P96" s="37" t="str">
        <f t="shared" si="40"/>
        <v/>
      </c>
      <c r="Q96" s="37" t="str">
        <f t="shared" si="41"/>
        <v/>
      </c>
      <c r="R96" s="39" t="str">
        <f t="shared" si="42"/>
        <v/>
      </c>
      <c r="S96" s="37" t="str">
        <f t="shared" si="43"/>
        <v/>
      </c>
      <c r="T96" s="10" t="str">
        <f t="shared" si="23"/>
        <v/>
      </c>
      <c r="U96" s="10" t="str">
        <f t="shared" si="24"/>
        <v/>
      </c>
      <c r="W96" s="25" t="str">
        <f>Pohieriala_nimetus</f>
        <v/>
      </c>
      <c r="X96" s="10"/>
    </row>
    <row r="97" spans="1:24" x14ac:dyDescent="0.2">
      <c r="A97" s="37" t="str">
        <f t="shared" si="25"/>
        <v/>
      </c>
      <c r="B97" s="38" t="str">
        <f t="shared" si="26"/>
        <v/>
      </c>
      <c r="C97" s="37" t="str">
        <f t="shared" si="27"/>
        <v/>
      </c>
      <c r="D97" s="37" t="str">
        <f t="shared" si="28"/>
        <v/>
      </c>
      <c r="E97" s="37" t="str">
        <f t="shared" si="29"/>
        <v/>
      </c>
      <c r="F97" s="37" t="str">
        <f t="shared" si="30"/>
        <v/>
      </c>
      <c r="G97" s="39" t="str">
        <f t="shared" si="31"/>
        <v/>
      </c>
      <c r="H97" s="37" t="str">
        <f t="shared" si="32"/>
        <v/>
      </c>
      <c r="I97" s="37" t="str">
        <f t="shared" si="33"/>
        <v/>
      </c>
      <c r="J97" s="37" t="str">
        <f t="shared" si="34"/>
        <v/>
      </c>
      <c r="K97" s="37" t="str">
        <f t="shared" si="35"/>
        <v/>
      </c>
      <c r="L97" s="37" t="str">
        <f t="shared" si="36"/>
        <v/>
      </c>
      <c r="M97" s="37" t="str">
        <f t="shared" si="37"/>
        <v/>
      </c>
      <c r="N97" s="38" t="str">
        <f t="shared" si="38"/>
        <v/>
      </c>
      <c r="O97" s="37" t="str">
        <f t="shared" si="39"/>
        <v/>
      </c>
      <c r="P97" s="37" t="str">
        <f t="shared" si="40"/>
        <v/>
      </c>
      <c r="Q97" s="37" t="str">
        <f t="shared" si="41"/>
        <v/>
      </c>
      <c r="R97" s="39" t="str">
        <f t="shared" si="42"/>
        <v/>
      </c>
      <c r="S97" s="37" t="str">
        <f t="shared" si="43"/>
        <v/>
      </c>
      <c r="T97" s="10" t="str">
        <f t="shared" si="23"/>
        <v/>
      </c>
      <c r="U97" s="10" t="str">
        <f t="shared" si="24"/>
        <v/>
      </c>
      <c r="W97" s="25" t="str">
        <f>Pohieriala_nimetus</f>
        <v/>
      </c>
      <c r="X97" s="10"/>
    </row>
    <row r="98" spans="1:24" x14ac:dyDescent="0.2">
      <c r="A98" s="37" t="str">
        <f t="shared" si="25"/>
        <v/>
      </c>
      <c r="B98" s="38" t="str">
        <f t="shared" si="26"/>
        <v/>
      </c>
      <c r="C98" s="37" t="str">
        <f t="shared" si="27"/>
        <v/>
      </c>
      <c r="D98" s="37" t="str">
        <f t="shared" si="28"/>
        <v/>
      </c>
      <c r="E98" s="37" t="str">
        <f t="shared" si="29"/>
        <v/>
      </c>
      <c r="F98" s="37" t="str">
        <f t="shared" si="30"/>
        <v/>
      </c>
      <c r="G98" s="39" t="str">
        <f t="shared" si="31"/>
        <v/>
      </c>
      <c r="H98" s="37" t="str">
        <f t="shared" si="32"/>
        <v/>
      </c>
      <c r="I98" s="37" t="str">
        <f t="shared" si="33"/>
        <v/>
      </c>
      <c r="J98" s="37" t="str">
        <f t="shared" si="34"/>
        <v/>
      </c>
      <c r="K98" s="37" t="str">
        <f t="shared" si="35"/>
        <v/>
      </c>
      <c r="L98" s="37" t="str">
        <f t="shared" si="36"/>
        <v/>
      </c>
      <c r="M98" s="37" t="str">
        <f t="shared" si="37"/>
        <v/>
      </c>
      <c r="N98" s="38" t="str">
        <f t="shared" si="38"/>
        <v/>
      </c>
      <c r="O98" s="37" t="str">
        <f t="shared" si="39"/>
        <v/>
      </c>
      <c r="P98" s="37" t="str">
        <f t="shared" si="40"/>
        <v/>
      </c>
      <c r="Q98" s="37" t="str">
        <f t="shared" si="41"/>
        <v/>
      </c>
      <c r="R98" s="39" t="str">
        <f t="shared" si="42"/>
        <v/>
      </c>
      <c r="S98" s="37" t="str">
        <f t="shared" si="43"/>
        <v/>
      </c>
      <c r="T98" s="10" t="str">
        <f t="shared" si="23"/>
        <v/>
      </c>
      <c r="U98" s="10" t="str">
        <f t="shared" si="24"/>
        <v/>
      </c>
      <c r="W98" s="25" t="str">
        <f>Pohieriala_nimetus</f>
        <v/>
      </c>
      <c r="X98" s="10"/>
    </row>
    <row r="99" spans="1:24" x14ac:dyDescent="0.2">
      <c r="A99" s="37" t="str">
        <f t="shared" si="25"/>
        <v/>
      </c>
      <c r="B99" s="38" t="str">
        <f t="shared" si="26"/>
        <v/>
      </c>
      <c r="C99" s="37" t="str">
        <f t="shared" si="27"/>
        <v/>
      </c>
      <c r="D99" s="37" t="str">
        <f t="shared" si="28"/>
        <v/>
      </c>
      <c r="E99" s="37" t="str">
        <f t="shared" si="29"/>
        <v/>
      </c>
      <c r="F99" s="37" t="str">
        <f t="shared" si="30"/>
        <v/>
      </c>
      <c r="G99" s="39" t="str">
        <f t="shared" si="31"/>
        <v/>
      </c>
      <c r="H99" s="37" t="str">
        <f t="shared" si="32"/>
        <v/>
      </c>
      <c r="I99" s="37" t="str">
        <f t="shared" si="33"/>
        <v/>
      </c>
      <c r="J99" s="37" t="str">
        <f t="shared" si="34"/>
        <v/>
      </c>
      <c r="K99" s="37" t="str">
        <f t="shared" si="35"/>
        <v/>
      </c>
      <c r="L99" s="37" t="str">
        <f t="shared" si="36"/>
        <v/>
      </c>
      <c r="M99" s="37" t="str">
        <f t="shared" si="37"/>
        <v/>
      </c>
      <c r="N99" s="38" t="str">
        <f t="shared" si="38"/>
        <v/>
      </c>
      <c r="O99" s="37" t="str">
        <f t="shared" si="39"/>
        <v/>
      </c>
      <c r="P99" s="37" t="str">
        <f t="shared" si="40"/>
        <v/>
      </c>
      <c r="Q99" s="37" t="str">
        <f t="shared" si="41"/>
        <v/>
      </c>
      <c r="R99" s="39" t="str">
        <f t="shared" si="42"/>
        <v/>
      </c>
      <c r="S99" s="37" t="str">
        <f t="shared" si="43"/>
        <v/>
      </c>
      <c r="T99" s="10" t="str">
        <f t="shared" si="23"/>
        <v/>
      </c>
      <c r="U99" s="10" t="str">
        <f t="shared" si="24"/>
        <v/>
      </c>
      <c r="W99" s="25" t="str">
        <f>Pohieriala_nimetus</f>
        <v/>
      </c>
      <c r="X99" s="10"/>
    </row>
    <row r="100" spans="1:24" x14ac:dyDescent="0.2">
      <c r="A100" s="37" t="str">
        <f t="shared" si="25"/>
        <v/>
      </c>
      <c r="B100" s="38" t="str">
        <f t="shared" si="26"/>
        <v/>
      </c>
      <c r="C100" s="37" t="str">
        <f t="shared" si="27"/>
        <v/>
      </c>
      <c r="D100" s="37" t="str">
        <f t="shared" si="28"/>
        <v/>
      </c>
      <c r="E100" s="37" t="str">
        <f t="shared" si="29"/>
        <v/>
      </c>
      <c r="F100" s="37" t="str">
        <f t="shared" si="30"/>
        <v/>
      </c>
      <c r="G100" s="39" t="str">
        <f t="shared" si="31"/>
        <v/>
      </c>
      <c r="H100" s="37" t="str">
        <f t="shared" si="32"/>
        <v/>
      </c>
      <c r="I100" s="37" t="str">
        <f t="shared" si="33"/>
        <v/>
      </c>
      <c r="J100" s="37" t="str">
        <f t="shared" si="34"/>
        <v/>
      </c>
      <c r="K100" s="37" t="str">
        <f t="shared" si="35"/>
        <v/>
      </c>
      <c r="L100" s="37" t="str">
        <f t="shared" si="36"/>
        <v/>
      </c>
      <c r="M100" s="37" t="str">
        <f t="shared" si="37"/>
        <v/>
      </c>
      <c r="N100" s="38" t="str">
        <f t="shared" si="38"/>
        <v/>
      </c>
      <c r="O100" s="37" t="str">
        <f t="shared" si="39"/>
        <v/>
      </c>
      <c r="P100" s="37" t="str">
        <f t="shared" si="40"/>
        <v/>
      </c>
      <c r="Q100" s="37" t="str">
        <f t="shared" si="41"/>
        <v/>
      </c>
      <c r="R100" s="39" t="str">
        <f t="shared" si="42"/>
        <v/>
      </c>
      <c r="S100" s="37" t="str">
        <f t="shared" si="43"/>
        <v/>
      </c>
      <c r="T100" s="10" t="str">
        <f t="shared" si="23"/>
        <v/>
      </c>
      <c r="U100" s="10" t="str">
        <f t="shared" si="24"/>
        <v/>
      </c>
      <c r="W100" s="10"/>
      <c r="X100" s="10"/>
    </row>
    <row r="101" spans="1:24" x14ac:dyDescent="0.2">
      <c r="A101" s="37" t="str">
        <f t="shared" si="25"/>
        <v/>
      </c>
      <c r="B101" s="38" t="str">
        <f t="shared" si="26"/>
        <v/>
      </c>
      <c r="C101" s="37" t="str">
        <f t="shared" si="27"/>
        <v/>
      </c>
      <c r="D101" s="37" t="str">
        <f t="shared" si="28"/>
        <v/>
      </c>
      <c r="E101" s="37" t="str">
        <f t="shared" si="29"/>
        <v/>
      </c>
      <c r="F101" s="37" t="str">
        <f t="shared" si="30"/>
        <v/>
      </c>
      <c r="G101" s="39" t="str">
        <f t="shared" si="31"/>
        <v/>
      </c>
      <c r="H101" s="37" t="str">
        <f t="shared" si="32"/>
        <v/>
      </c>
      <c r="I101" s="37" t="str">
        <f t="shared" si="33"/>
        <v/>
      </c>
      <c r="J101" s="37" t="str">
        <f t="shared" si="34"/>
        <v/>
      </c>
      <c r="K101" s="37" t="str">
        <f t="shared" si="35"/>
        <v/>
      </c>
      <c r="L101" s="37" t="str">
        <f t="shared" si="36"/>
        <v/>
      </c>
      <c r="M101" s="37" t="str">
        <f t="shared" si="37"/>
        <v/>
      </c>
      <c r="N101" s="38" t="str">
        <f t="shared" si="38"/>
        <v/>
      </c>
      <c r="O101" s="37" t="str">
        <f t="shared" si="39"/>
        <v/>
      </c>
      <c r="P101" s="37" t="str">
        <f t="shared" si="40"/>
        <v/>
      </c>
      <c r="Q101" s="37" t="str">
        <f t="shared" si="41"/>
        <v/>
      </c>
      <c r="R101" s="39" t="str">
        <f t="shared" si="42"/>
        <v/>
      </c>
      <c r="S101" s="37" t="str">
        <f t="shared" si="43"/>
        <v/>
      </c>
      <c r="T101" s="10" t="str">
        <f t="shared" si="23"/>
        <v/>
      </c>
      <c r="U101" s="10" t="str">
        <f t="shared" si="24"/>
        <v/>
      </c>
      <c r="W101" s="10"/>
      <c r="X101" s="10"/>
    </row>
    <row r="102" spans="1:24" x14ac:dyDescent="0.2">
      <c r="A102" s="37" t="str">
        <f t="shared" si="25"/>
        <v/>
      </c>
      <c r="B102" s="38" t="str">
        <f t="shared" si="26"/>
        <v/>
      </c>
      <c r="C102" s="37" t="str">
        <f t="shared" si="27"/>
        <v/>
      </c>
      <c r="D102" s="37" t="str">
        <f t="shared" si="28"/>
        <v/>
      </c>
      <c r="E102" s="37" t="str">
        <f t="shared" si="29"/>
        <v/>
      </c>
      <c r="F102" s="37" t="str">
        <f t="shared" si="30"/>
        <v/>
      </c>
      <c r="G102" s="39" t="str">
        <f t="shared" si="31"/>
        <v/>
      </c>
      <c r="H102" s="37" t="str">
        <f t="shared" si="32"/>
        <v/>
      </c>
      <c r="I102" s="37" t="str">
        <f t="shared" si="33"/>
        <v/>
      </c>
      <c r="J102" s="37" t="str">
        <f t="shared" si="34"/>
        <v/>
      </c>
      <c r="K102" s="37" t="str">
        <f t="shared" si="35"/>
        <v/>
      </c>
      <c r="L102" s="37" t="str">
        <f t="shared" si="36"/>
        <v/>
      </c>
      <c r="M102" s="37" t="str">
        <f t="shared" si="37"/>
        <v/>
      </c>
      <c r="N102" s="38" t="str">
        <f t="shared" si="38"/>
        <v/>
      </c>
      <c r="O102" s="37" t="str">
        <f t="shared" si="39"/>
        <v/>
      </c>
      <c r="P102" s="37" t="str">
        <f t="shared" si="40"/>
        <v/>
      </c>
      <c r="Q102" s="37" t="str">
        <f t="shared" si="41"/>
        <v/>
      </c>
      <c r="R102" s="39" t="str">
        <f t="shared" si="42"/>
        <v/>
      </c>
      <c r="S102" s="37" t="str">
        <f t="shared" si="43"/>
        <v/>
      </c>
      <c r="T102" s="10" t="str">
        <f t="shared" si="23"/>
        <v/>
      </c>
      <c r="U102" s="10" t="str">
        <f t="shared" si="24"/>
        <v/>
      </c>
      <c r="W102" s="10"/>
      <c r="X102" s="10"/>
    </row>
    <row r="103" spans="1:24" x14ac:dyDescent="0.2">
      <c r="A103" s="37" t="str">
        <f t="shared" si="25"/>
        <v/>
      </c>
      <c r="B103" s="38" t="str">
        <f t="shared" si="26"/>
        <v/>
      </c>
      <c r="C103" s="37" t="str">
        <f t="shared" si="27"/>
        <v/>
      </c>
      <c r="D103" s="37" t="str">
        <f t="shared" si="28"/>
        <v/>
      </c>
      <c r="E103" s="37" t="str">
        <f t="shared" si="29"/>
        <v/>
      </c>
      <c r="F103" s="37" t="str">
        <f t="shared" si="30"/>
        <v/>
      </c>
      <c r="G103" s="39" t="str">
        <f t="shared" si="31"/>
        <v/>
      </c>
      <c r="H103" s="37" t="str">
        <f t="shared" si="32"/>
        <v/>
      </c>
      <c r="I103" s="37" t="str">
        <f t="shared" si="33"/>
        <v/>
      </c>
      <c r="J103" s="37" t="str">
        <f t="shared" si="34"/>
        <v/>
      </c>
      <c r="K103" s="37" t="str">
        <f t="shared" si="35"/>
        <v/>
      </c>
      <c r="L103" s="37" t="str">
        <f t="shared" si="36"/>
        <v/>
      </c>
      <c r="M103" s="37" t="str">
        <f t="shared" si="37"/>
        <v/>
      </c>
      <c r="N103" s="38" t="str">
        <f t="shared" si="38"/>
        <v/>
      </c>
      <c r="O103" s="37" t="str">
        <f t="shared" si="39"/>
        <v/>
      </c>
      <c r="P103" s="37" t="str">
        <f t="shared" si="40"/>
        <v/>
      </c>
      <c r="Q103" s="37" t="str">
        <f t="shared" si="41"/>
        <v/>
      </c>
      <c r="R103" s="39" t="str">
        <f t="shared" si="42"/>
        <v/>
      </c>
      <c r="S103" s="37" t="str">
        <f t="shared" si="43"/>
        <v/>
      </c>
      <c r="T103" s="10" t="str">
        <f t="shared" si="23"/>
        <v/>
      </c>
      <c r="U103" s="10" t="str">
        <f t="shared" si="24"/>
        <v/>
      </c>
      <c r="W103" s="10"/>
      <c r="X103" s="10"/>
    </row>
    <row r="104" spans="1:24" x14ac:dyDescent="0.2">
      <c r="A104" s="37" t="str">
        <f t="shared" si="25"/>
        <v/>
      </c>
      <c r="B104" s="38" t="str">
        <f t="shared" si="26"/>
        <v/>
      </c>
      <c r="C104" s="37" t="str">
        <f t="shared" si="27"/>
        <v/>
      </c>
      <c r="D104" s="37" t="str">
        <f t="shared" si="28"/>
        <v/>
      </c>
      <c r="E104" s="37" t="str">
        <f t="shared" si="29"/>
        <v/>
      </c>
      <c r="F104" s="37" t="str">
        <f t="shared" si="30"/>
        <v/>
      </c>
      <c r="G104" s="39" t="str">
        <f t="shared" si="31"/>
        <v/>
      </c>
      <c r="H104" s="37" t="str">
        <f t="shared" si="32"/>
        <v/>
      </c>
      <c r="I104" s="37" t="str">
        <f t="shared" si="33"/>
        <v/>
      </c>
      <c r="J104" s="37" t="str">
        <f t="shared" si="34"/>
        <v/>
      </c>
      <c r="K104" s="37" t="str">
        <f t="shared" si="35"/>
        <v/>
      </c>
      <c r="L104" s="37" t="str">
        <f t="shared" si="36"/>
        <v/>
      </c>
      <c r="M104" s="37" t="str">
        <f t="shared" si="37"/>
        <v/>
      </c>
      <c r="N104" s="38" t="str">
        <f t="shared" si="38"/>
        <v/>
      </c>
      <c r="O104" s="37" t="str">
        <f t="shared" si="39"/>
        <v/>
      </c>
      <c r="P104" s="37" t="str">
        <f t="shared" si="40"/>
        <v/>
      </c>
      <c r="Q104" s="37" t="str">
        <f t="shared" si="41"/>
        <v/>
      </c>
      <c r="R104" s="39" t="str">
        <f t="shared" si="42"/>
        <v/>
      </c>
      <c r="S104" s="37" t="str">
        <f t="shared" si="43"/>
        <v/>
      </c>
      <c r="T104" s="10" t="str">
        <f t="shared" si="23"/>
        <v/>
      </c>
      <c r="U104" s="10" t="str">
        <f t="shared" si="24"/>
        <v/>
      </c>
      <c r="W104" s="10"/>
      <c r="X104" s="10"/>
    </row>
  </sheetData>
  <sheetProtection algorithmName="SHA-512" hashValue="fUWNbuvHZJHVOj7BJ8gaKU/6VP+Xo92eNcvbkTbFlLasV3Hyidw1IRfdC0ZhDKaijwF8CGTQ4sTojpStDgKLlA==" saltValue="dINM6Pc6prWVdQTX8BMI1A==" spinCount="100000" sheet="1" objects="1" scenarios="1" selectLockedCells="1" selectUnlockedCells="1"/>
  <phoneticPr fontId="0" type="noConversion"/>
  <conditionalFormatting sqref="U5:U104">
    <cfRule type="cellIs" dxfId="0" priority="1" stopIfTrue="1" operator="lessThan">
      <formula>0</formula>
    </cfRule>
  </conditionalFormatting>
  <printOptions gridLines="1"/>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L466"/>
  <sheetViews>
    <sheetView topLeftCell="C1" workbookViewId="0">
      <selection activeCell="H30" sqref="H30"/>
    </sheetView>
  </sheetViews>
  <sheetFormatPr defaultRowHeight="12.75" x14ac:dyDescent="0.2"/>
  <cols>
    <col min="1" max="1" width="10.5703125" style="1" customWidth="1"/>
    <col min="2" max="2" width="27" style="2" customWidth="1"/>
    <col min="3" max="3" width="12" style="2" bestFit="1" customWidth="1"/>
    <col min="4" max="4" width="27.85546875" style="1" bestFit="1" customWidth="1"/>
    <col min="5" max="5" width="24" style="1" bestFit="1" customWidth="1"/>
    <col min="6" max="6" width="8.42578125" style="2" customWidth="1"/>
    <col min="7" max="7" width="9.140625" style="1"/>
    <col min="8" max="8" width="34" style="1" bestFit="1" customWidth="1"/>
    <col min="9" max="9" width="9.140625" style="1"/>
    <col min="11" max="11" width="11.5703125" style="1" customWidth="1"/>
    <col min="12" max="16384" width="9.140625" style="1"/>
  </cols>
  <sheetData>
    <row r="1" spans="1:12" ht="76.5" x14ac:dyDescent="0.2">
      <c r="A1" s="53" t="s">
        <v>171</v>
      </c>
      <c r="B1" s="53" t="s">
        <v>172</v>
      </c>
      <c r="C1" s="53" t="s">
        <v>203</v>
      </c>
      <c r="D1" s="53" t="s">
        <v>175</v>
      </c>
      <c r="E1" s="53" t="s">
        <v>181</v>
      </c>
      <c r="F1" s="50"/>
      <c r="G1" s="54" t="s">
        <v>3</v>
      </c>
      <c r="H1" s="54"/>
      <c r="L1" s="1" t="s">
        <v>1136</v>
      </c>
    </row>
    <row r="2" spans="1:12" x14ac:dyDescent="0.2">
      <c r="A2" s="55" t="s">
        <v>4</v>
      </c>
      <c r="B2" s="56" t="s">
        <v>5</v>
      </c>
      <c r="C2" s="56">
        <v>71301301</v>
      </c>
      <c r="D2" s="55" t="s">
        <v>4</v>
      </c>
      <c r="E2" s="55"/>
      <c r="G2" s="55">
        <v>1</v>
      </c>
      <c r="H2" s="55" t="s">
        <v>6</v>
      </c>
      <c r="K2" s="68" t="s">
        <v>399</v>
      </c>
      <c r="L2" s="68" t="s">
        <v>398</v>
      </c>
    </row>
    <row r="3" spans="1:12" x14ac:dyDescent="0.2">
      <c r="A3" s="55" t="s">
        <v>7</v>
      </c>
      <c r="B3" s="56" t="s">
        <v>8</v>
      </c>
      <c r="C3" s="56">
        <v>71301302</v>
      </c>
      <c r="D3" s="55" t="s">
        <v>7</v>
      </c>
      <c r="E3" s="55"/>
      <c r="G3" s="55">
        <v>2</v>
      </c>
      <c r="H3" s="55" t="s">
        <v>15</v>
      </c>
      <c r="K3" s="68" t="s">
        <v>1027</v>
      </c>
      <c r="L3" s="68" t="s">
        <v>1026</v>
      </c>
    </row>
    <row r="4" spans="1:12" x14ac:dyDescent="0.2">
      <c r="A4" s="55" t="s">
        <v>10</v>
      </c>
      <c r="B4" s="56" t="s">
        <v>11</v>
      </c>
      <c r="C4" s="56">
        <v>71301303</v>
      </c>
      <c r="D4" s="55" t="s">
        <v>10</v>
      </c>
      <c r="E4" s="55"/>
      <c r="G4" s="55">
        <v>4</v>
      </c>
      <c r="H4" s="55" t="s">
        <v>20</v>
      </c>
      <c r="K4" s="68" t="s">
        <v>319</v>
      </c>
      <c r="L4" s="68" t="s">
        <v>318</v>
      </c>
    </row>
    <row r="5" spans="1:12" x14ac:dyDescent="0.2">
      <c r="A5" s="55" t="s">
        <v>12</v>
      </c>
      <c r="B5" s="56" t="s">
        <v>13</v>
      </c>
      <c r="C5" s="56">
        <v>71600011</v>
      </c>
      <c r="D5" s="55" t="s">
        <v>188</v>
      </c>
      <c r="E5" s="55"/>
      <c r="G5" s="55">
        <v>11</v>
      </c>
      <c r="H5" s="55" t="s">
        <v>9</v>
      </c>
      <c r="K5" s="68" t="s">
        <v>805</v>
      </c>
      <c r="L5" s="68" t="s">
        <v>804</v>
      </c>
    </row>
    <row r="6" spans="1:12" x14ac:dyDescent="0.2">
      <c r="A6" s="55" t="s">
        <v>16</v>
      </c>
      <c r="B6" s="55" t="s">
        <v>17</v>
      </c>
      <c r="C6" s="56">
        <v>71600013</v>
      </c>
      <c r="D6" s="55" t="s">
        <v>188</v>
      </c>
      <c r="E6" s="55"/>
      <c r="G6" s="55">
        <v>15</v>
      </c>
      <c r="H6" s="55" t="s">
        <v>22</v>
      </c>
      <c r="K6" s="68" t="s">
        <v>709</v>
      </c>
      <c r="L6" s="68" t="s">
        <v>708</v>
      </c>
    </row>
    <row r="7" spans="1:12" x14ac:dyDescent="0.2">
      <c r="A7" s="55" t="s">
        <v>18</v>
      </c>
      <c r="B7" s="56" t="s">
        <v>19</v>
      </c>
      <c r="C7" s="56">
        <v>71301304</v>
      </c>
      <c r="D7" s="55" t="s">
        <v>18</v>
      </c>
      <c r="E7" s="55"/>
      <c r="G7" s="55">
        <v>16</v>
      </c>
      <c r="H7" s="55" t="s">
        <v>23</v>
      </c>
      <c r="K7" s="68" t="s">
        <v>207</v>
      </c>
      <c r="L7" s="68" t="s">
        <v>206</v>
      </c>
    </row>
    <row r="8" spans="1:12" x14ac:dyDescent="0.2">
      <c r="A8" s="55" t="s">
        <v>21</v>
      </c>
      <c r="B8" s="56" t="s">
        <v>191</v>
      </c>
      <c r="C8" s="56">
        <v>71301201</v>
      </c>
      <c r="D8" s="55" t="s">
        <v>176</v>
      </c>
      <c r="E8" s="55"/>
      <c r="G8" s="55">
        <v>18</v>
      </c>
      <c r="H8" s="55" t="s">
        <v>1138</v>
      </c>
      <c r="K8" s="68" t="s">
        <v>437</v>
      </c>
      <c r="L8" s="68" t="s">
        <v>436</v>
      </c>
    </row>
    <row r="9" spans="1:12" x14ac:dyDescent="0.2">
      <c r="A9" s="55" t="s">
        <v>24</v>
      </c>
      <c r="B9" s="56" t="s">
        <v>25</v>
      </c>
      <c r="C9" s="56">
        <v>71301305</v>
      </c>
      <c r="D9" s="55" t="s">
        <v>24</v>
      </c>
      <c r="E9" s="55"/>
      <c r="G9" s="55">
        <v>19</v>
      </c>
      <c r="H9" s="55" t="s">
        <v>14</v>
      </c>
      <c r="K9" s="68" t="s">
        <v>1023</v>
      </c>
      <c r="L9" s="68" t="s">
        <v>1022</v>
      </c>
    </row>
    <row r="10" spans="1:12" x14ac:dyDescent="0.2">
      <c r="A10" s="55" t="s">
        <v>26</v>
      </c>
      <c r="B10" s="56" t="s">
        <v>29</v>
      </c>
      <c r="C10" s="56">
        <v>71301306</v>
      </c>
      <c r="D10" s="55" t="s">
        <v>26</v>
      </c>
      <c r="E10" s="55"/>
      <c r="G10" s="55">
        <v>20</v>
      </c>
      <c r="H10" s="55" t="s">
        <v>13</v>
      </c>
      <c r="K10" s="68" t="s">
        <v>1121</v>
      </c>
      <c r="L10" s="68" t="s">
        <v>1120</v>
      </c>
    </row>
    <row r="11" spans="1:12" x14ac:dyDescent="0.2">
      <c r="A11" s="55" t="s">
        <v>30</v>
      </c>
      <c r="B11" s="56" t="s">
        <v>31</v>
      </c>
      <c r="C11" s="56">
        <v>71301307</v>
      </c>
      <c r="D11" s="55" t="s">
        <v>30</v>
      </c>
      <c r="E11" s="55"/>
      <c r="K11" s="68" t="s">
        <v>1009</v>
      </c>
      <c r="L11" s="68" t="s">
        <v>1008</v>
      </c>
    </row>
    <row r="12" spans="1:12" x14ac:dyDescent="0.2">
      <c r="A12" s="55" t="s">
        <v>33</v>
      </c>
      <c r="B12" s="56" t="s">
        <v>177</v>
      </c>
      <c r="C12" s="56">
        <v>71300101</v>
      </c>
      <c r="D12" s="55" t="s">
        <v>33</v>
      </c>
      <c r="E12" s="55"/>
      <c r="G12" s="54" t="s">
        <v>28</v>
      </c>
      <c r="H12" s="54"/>
      <c r="K12" s="68" t="s">
        <v>509</v>
      </c>
      <c r="L12" s="68" t="s">
        <v>508</v>
      </c>
    </row>
    <row r="13" spans="1:12" x14ac:dyDescent="0.2">
      <c r="A13" s="55" t="s">
        <v>35</v>
      </c>
      <c r="B13" s="56" t="s">
        <v>36</v>
      </c>
      <c r="C13" s="56">
        <v>71300102</v>
      </c>
      <c r="D13" s="55" t="s">
        <v>35</v>
      </c>
      <c r="E13" s="55"/>
      <c r="G13" s="55">
        <v>201</v>
      </c>
      <c r="H13" s="55" t="s">
        <v>32</v>
      </c>
      <c r="K13" s="68" t="s">
        <v>1015</v>
      </c>
      <c r="L13" s="68" t="s">
        <v>1014</v>
      </c>
    </row>
    <row r="14" spans="1:12" x14ac:dyDescent="0.2">
      <c r="A14" s="55" t="s">
        <v>38</v>
      </c>
      <c r="B14" s="56" t="s">
        <v>40</v>
      </c>
      <c r="C14" s="56">
        <v>71300103</v>
      </c>
      <c r="D14" s="55" t="s">
        <v>38</v>
      </c>
      <c r="E14" s="55"/>
      <c r="G14" s="55">
        <v>205</v>
      </c>
      <c r="H14" s="55" t="s">
        <v>34</v>
      </c>
      <c r="K14" s="68" t="s">
        <v>789</v>
      </c>
      <c r="L14" s="68" t="s">
        <v>788</v>
      </c>
    </row>
    <row r="15" spans="1:12" x14ac:dyDescent="0.2">
      <c r="A15" s="55" t="s">
        <v>41</v>
      </c>
      <c r="B15" s="56" t="s">
        <v>42</v>
      </c>
      <c r="C15" s="56">
        <v>71300104</v>
      </c>
      <c r="D15" s="55" t="s">
        <v>41</v>
      </c>
      <c r="E15" s="55"/>
      <c r="G15" s="55">
        <v>206</v>
      </c>
      <c r="H15" s="55" t="s">
        <v>37</v>
      </c>
      <c r="K15" s="68" t="s">
        <v>619</v>
      </c>
      <c r="L15" s="68" t="s">
        <v>618</v>
      </c>
    </row>
    <row r="16" spans="1:12" x14ac:dyDescent="0.2">
      <c r="A16" s="55" t="s">
        <v>43</v>
      </c>
      <c r="B16" s="56" t="s">
        <v>44</v>
      </c>
      <c r="C16" s="56">
        <v>71300105</v>
      </c>
      <c r="D16" s="55" t="s">
        <v>43</v>
      </c>
      <c r="E16" s="55"/>
      <c r="G16" s="55">
        <v>209</v>
      </c>
      <c r="H16" s="55" t="s">
        <v>39</v>
      </c>
      <c r="K16" s="68" t="s">
        <v>1059</v>
      </c>
      <c r="L16" s="68" t="s">
        <v>1058</v>
      </c>
    </row>
    <row r="17" spans="1:12" x14ac:dyDescent="0.2">
      <c r="A17" s="55" t="s">
        <v>49</v>
      </c>
      <c r="B17" s="57" t="s">
        <v>47</v>
      </c>
      <c r="C17" s="57">
        <v>71300501</v>
      </c>
      <c r="D17" s="55" t="s">
        <v>178</v>
      </c>
      <c r="E17" s="55"/>
      <c r="K17" s="68" t="s">
        <v>545</v>
      </c>
      <c r="L17" s="68" t="s">
        <v>544</v>
      </c>
    </row>
    <row r="18" spans="1:12" x14ac:dyDescent="0.2">
      <c r="A18" s="55" t="s">
        <v>52</v>
      </c>
      <c r="B18" s="56" t="s">
        <v>53</v>
      </c>
      <c r="C18" s="56">
        <v>71300106</v>
      </c>
      <c r="D18" s="55" t="s">
        <v>52</v>
      </c>
      <c r="E18" s="55"/>
      <c r="G18" s="54" t="s">
        <v>46</v>
      </c>
      <c r="H18" s="54"/>
      <c r="K18" s="68" t="s">
        <v>351</v>
      </c>
      <c r="L18" s="68" t="s">
        <v>350</v>
      </c>
    </row>
    <row r="19" spans="1:12" x14ac:dyDescent="0.2">
      <c r="A19" s="55" t="s">
        <v>55</v>
      </c>
      <c r="B19" s="56" t="s">
        <v>179</v>
      </c>
      <c r="C19" s="56">
        <v>71300107</v>
      </c>
      <c r="D19" s="55" t="s">
        <v>55</v>
      </c>
      <c r="E19" s="55"/>
      <c r="G19" s="56">
        <v>61</v>
      </c>
      <c r="H19" s="55" t="s">
        <v>48</v>
      </c>
      <c r="K19" s="68" t="s">
        <v>719</v>
      </c>
      <c r="L19" s="68" t="s">
        <v>718</v>
      </c>
    </row>
    <row r="20" spans="1:12" x14ac:dyDescent="0.2">
      <c r="A20" s="55" t="s">
        <v>57</v>
      </c>
      <c r="B20" s="56" t="s">
        <v>58</v>
      </c>
      <c r="C20" s="56">
        <v>71300601</v>
      </c>
      <c r="D20" s="55" t="s">
        <v>57</v>
      </c>
      <c r="E20" s="55"/>
      <c r="G20" s="56">
        <v>62</v>
      </c>
      <c r="H20" s="55" t="s">
        <v>50</v>
      </c>
      <c r="K20" s="68" t="s">
        <v>1073</v>
      </c>
      <c r="L20" s="68" t="s">
        <v>1072</v>
      </c>
    </row>
    <row r="21" spans="1:12" x14ac:dyDescent="0.2">
      <c r="A21" s="55" t="s">
        <v>205</v>
      </c>
      <c r="B21" s="56" t="s">
        <v>167</v>
      </c>
      <c r="C21" s="56">
        <v>71300706</v>
      </c>
      <c r="D21" s="55" t="s">
        <v>180</v>
      </c>
      <c r="E21" s="55"/>
      <c r="G21" s="56">
        <v>63</v>
      </c>
      <c r="H21" s="55" t="s">
        <v>51</v>
      </c>
      <c r="K21" s="68" t="s">
        <v>481</v>
      </c>
      <c r="L21" s="68" t="s">
        <v>480</v>
      </c>
    </row>
    <row r="22" spans="1:12" x14ac:dyDescent="0.2">
      <c r="A22" s="55" t="s">
        <v>60</v>
      </c>
      <c r="B22" s="57" t="s">
        <v>61</v>
      </c>
      <c r="C22" s="57">
        <v>71300703</v>
      </c>
      <c r="D22" s="55" t="s">
        <v>180</v>
      </c>
      <c r="E22" s="55"/>
      <c r="G22" s="56">
        <v>64</v>
      </c>
      <c r="H22" s="55" t="s">
        <v>54</v>
      </c>
      <c r="K22" s="68" t="s">
        <v>589</v>
      </c>
      <c r="L22" s="68" t="s">
        <v>588</v>
      </c>
    </row>
    <row r="23" spans="1:12" x14ac:dyDescent="0.2">
      <c r="A23" s="55" t="s">
        <v>63</v>
      </c>
      <c r="B23" s="56" t="s">
        <v>64</v>
      </c>
      <c r="C23" s="56">
        <v>71300301</v>
      </c>
      <c r="D23" s="55" t="s">
        <v>63</v>
      </c>
      <c r="E23" s="55"/>
      <c r="K23" s="68" t="s">
        <v>915</v>
      </c>
      <c r="L23" s="68" t="s">
        <v>914</v>
      </c>
    </row>
    <row r="24" spans="1:12" x14ac:dyDescent="0.2">
      <c r="A24" s="55" t="s">
        <v>66</v>
      </c>
      <c r="B24" s="56" t="s">
        <v>67</v>
      </c>
      <c r="C24" s="56">
        <v>71301101</v>
      </c>
      <c r="D24" s="55" t="s">
        <v>182</v>
      </c>
      <c r="E24" s="55"/>
      <c r="K24" s="68" t="s">
        <v>401</v>
      </c>
      <c r="L24" s="68" t="s">
        <v>400</v>
      </c>
    </row>
    <row r="25" spans="1:12" x14ac:dyDescent="0.2">
      <c r="A25" s="55" t="s">
        <v>68</v>
      </c>
      <c r="B25" s="56" t="s">
        <v>69</v>
      </c>
      <c r="C25" s="56">
        <v>71300401</v>
      </c>
      <c r="D25" s="55" t="s">
        <v>183</v>
      </c>
      <c r="E25" s="55"/>
      <c r="K25" s="68" t="s">
        <v>865</v>
      </c>
      <c r="L25" s="68" t="s">
        <v>864</v>
      </c>
    </row>
    <row r="26" spans="1:12" x14ac:dyDescent="0.2">
      <c r="A26" s="55" t="s">
        <v>70</v>
      </c>
      <c r="B26" s="56" t="s">
        <v>166</v>
      </c>
      <c r="C26" s="56">
        <v>71300201</v>
      </c>
      <c r="D26" s="55" t="s">
        <v>184</v>
      </c>
      <c r="E26" s="55"/>
      <c r="K26" s="68" t="s">
        <v>1003</v>
      </c>
      <c r="L26" s="68" t="s">
        <v>1002</v>
      </c>
    </row>
    <row r="27" spans="1:12" x14ac:dyDescent="0.2">
      <c r="A27" s="55" t="s">
        <v>71</v>
      </c>
      <c r="B27" s="56" t="s">
        <v>72</v>
      </c>
      <c r="C27" s="56">
        <v>71300901</v>
      </c>
      <c r="D27" s="55" t="s">
        <v>185</v>
      </c>
      <c r="E27" s="55"/>
      <c r="K27" s="68" t="s">
        <v>213</v>
      </c>
      <c r="L27" s="68" t="s">
        <v>212</v>
      </c>
    </row>
    <row r="28" spans="1:12" x14ac:dyDescent="0.2">
      <c r="A28" s="55" t="s">
        <v>73</v>
      </c>
      <c r="B28" s="56" t="s">
        <v>65</v>
      </c>
      <c r="C28" s="56">
        <v>71301001</v>
      </c>
      <c r="D28" s="55" t="s">
        <v>186</v>
      </c>
      <c r="E28" s="55"/>
      <c r="K28" s="68" t="s">
        <v>295</v>
      </c>
      <c r="L28" s="68" t="s">
        <v>294</v>
      </c>
    </row>
    <row r="29" spans="1:12" x14ac:dyDescent="0.2">
      <c r="A29" s="55" t="s">
        <v>74</v>
      </c>
      <c r="B29" s="56" t="s">
        <v>62</v>
      </c>
      <c r="C29" s="56">
        <v>71300801</v>
      </c>
      <c r="D29" s="55" t="s">
        <v>187</v>
      </c>
      <c r="E29" s="55"/>
      <c r="K29" s="68" t="s">
        <v>439</v>
      </c>
      <c r="L29" s="68" t="s">
        <v>438</v>
      </c>
    </row>
    <row r="30" spans="1:12" x14ac:dyDescent="0.2">
      <c r="A30" s="55" t="s">
        <v>75</v>
      </c>
      <c r="B30" s="56" t="s">
        <v>20</v>
      </c>
      <c r="C30" s="56">
        <v>71700001</v>
      </c>
      <c r="D30" s="55" t="s">
        <v>190</v>
      </c>
      <c r="E30" s="55"/>
      <c r="K30" s="68" t="s">
        <v>303</v>
      </c>
      <c r="L30" s="68" t="s">
        <v>302</v>
      </c>
    </row>
    <row r="31" spans="1:12" x14ac:dyDescent="0.2">
      <c r="A31" s="55" t="s">
        <v>76</v>
      </c>
      <c r="B31" s="56" t="s">
        <v>9</v>
      </c>
      <c r="C31" s="56">
        <v>71700003</v>
      </c>
      <c r="D31" s="55" t="s">
        <v>75</v>
      </c>
      <c r="E31" s="55"/>
      <c r="K31" s="68" t="s">
        <v>1011</v>
      </c>
      <c r="L31" s="68" t="s">
        <v>1010</v>
      </c>
    </row>
    <row r="32" spans="1:12" x14ac:dyDescent="0.2">
      <c r="A32" s="55" t="s">
        <v>77</v>
      </c>
      <c r="B32" s="56" t="s">
        <v>78</v>
      </c>
      <c r="C32" s="56">
        <v>71300109</v>
      </c>
      <c r="D32" s="55" t="s">
        <v>77</v>
      </c>
      <c r="E32" s="55"/>
      <c r="K32" s="68" t="s">
        <v>863</v>
      </c>
      <c r="L32" s="68" t="s">
        <v>862</v>
      </c>
    </row>
    <row r="33" spans="1:12" x14ac:dyDescent="0.2">
      <c r="A33" s="55" t="s">
        <v>79</v>
      </c>
      <c r="B33" s="56" t="s">
        <v>80</v>
      </c>
      <c r="C33" s="56">
        <v>71301308</v>
      </c>
      <c r="D33" s="55" t="s">
        <v>79</v>
      </c>
      <c r="E33" s="55"/>
      <c r="K33" s="68" t="s">
        <v>405</v>
      </c>
      <c r="L33" s="68" t="s">
        <v>404</v>
      </c>
    </row>
    <row r="34" spans="1:12" x14ac:dyDescent="0.2">
      <c r="A34" s="55" t="s">
        <v>81</v>
      </c>
      <c r="B34" s="56" t="s">
        <v>82</v>
      </c>
      <c r="C34" s="56">
        <v>71400001</v>
      </c>
      <c r="D34" s="55" t="s">
        <v>81</v>
      </c>
      <c r="E34" s="55"/>
      <c r="K34" s="68" t="s">
        <v>1031</v>
      </c>
      <c r="L34" s="68" t="s">
        <v>1030</v>
      </c>
    </row>
    <row r="35" spans="1:12" x14ac:dyDescent="0.2">
      <c r="A35" s="55" t="s">
        <v>83</v>
      </c>
      <c r="B35" s="56" t="s">
        <v>5</v>
      </c>
      <c r="C35" s="56">
        <v>71301301</v>
      </c>
      <c r="D35" s="55" t="s">
        <v>83</v>
      </c>
      <c r="E35" s="55"/>
      <c r="K35" s="68" t="s">
        <v>733</v>
      </c>
      <c r="L35" s="68" t="s">
        <v>732</v>
      </c>
    </row>
    <row r="36" spans="1:12" x14ac:dyDescent="0.2">
      <c r="A36" s="55" t="s">
        <v>84</v>
      </c>
      <c r="B36" s="56" t="s">
        <v>8</v>
      </c>
      <c r="C36" s="56">
        <v>71301302</v>
      </c>
      <c r="D36" s="55" t="s">
        <v>84</v>
      </c>
      <c r="E36" s="55"/>
      <c r="K36" s="68" t="s">
        <v>1111</v>
      </c>
      <c r="L36" s="68" t="s">
        <v>1110</v>
      </c>
    </row>
    <row r="37" spans="1:12" x14ac:dyDescent="0.2">
      <c r="A37" s="55" t="s">
        <v>85</v>
      </c>
      <c r="B37" s="56" t="s">
        <v>11</v>
      </c>
      <c r="C37" s="56">
        <v>71301303</v>
      </c>
      <c r="D37" s="55" t="s">
        <v>85</v>
      </c>
      <c r="E37" s="55"/>
      <c r="K37" s="68" t="s">
        <v>1113</v>
      </c>
      <c r="L37" s="68" t="s">
        <v>1112</v>
      </c>
    </row>
    <row r="38" spans="1:12" x14ac:dyDescent="0.2">
      <c r="A38" s="55" t="s">
        <v>86</v>
      </c>
      <c r="B38" s="56" t="s">
        <v>189</v>
      </c>
      <c r="C38" s="56">
        <v>71600002</v>
      </c>
      <c r="D38" s="55" t="s">
        <v>86</v>
      </c>
      <c r="E38" s="55"/>
      <c r="K38" s="68" t="s">
        <v>1021</v>
      </c>
      <c r="L38" s="68" t="s">
        <v>1020</v>
      </c>
    </row>
    <row r="39" spans="1:12" x14ac:dyDescent="0.2">
      <c r="A39" s="55" t="s">
        <v>87</v>
      </c>
      <c r="B39" s="59" t="s">
        <v>88</v>
      </c>
      <c r="C39" s="56">
        <v>71301401</v>
      </c>
      <c r="D39" s="55" t="s">
        <v>87</v>
      </c>
      <c r="E39" s="55"/>
      <c r="K39" s="68" t="s">
        <v>885</v>
      </c>
      <c r="L39" s="68" t="s">
        <v>884</v>
      </c>
    </row>
    <row r="40" spans="1:12" x14ac:dyDescent="0.2">
      <c r="A40" s="55" t="s">
        <v>89</v>
      </c>
      <c r="B40" s="56" t="s">
        <v>19</v>
      </c>
      <c r="C40" s="56">
        <v>71301304</v>
      </c>
      <c r="D40" s="55" t="s">
        <v>89</v>
      </c>
      <c r="E40" s="55"/>
      <c r="K40" s="68" t="s">
        <v>487</v>
      </c>
      <c r="L40" s="68" t="s">
        <v>486</v>
      </c>
    </row>
    <row r="41" spans="1:12" x14ac:dyDescent="0.2">
      <c r="A41" s="55" t="s">
        <v>90</v>
      </c>
      <c r="B41" s="56" t="s">
        <v>191</v>
      </c>
      <c r="C41" s="56">
        <v>71301201</v>
      </c>
      <c r="D41" s="55" t="s">
        <v>192</v>
      </c>
      <c r="E41" s="55"/>
      <c r="K41" s="68" t="s">
        <v>1109</v>
      </c>
      <c r="L41" s="68" t="s">
        <v>1108</v>
      </c>
    </row>
    <row r="42" spans="1:12" x14ac:dyDescent="0.2">
      <c r="A42" s="55" t="s">
        <v>91</v>
      </c>
      <c r="B42" s="56" t="s">
        <v>25</v>
      </c>
      <c r="C42" s="56">
        <v>71301305</v>
      </c>
      <c r="D42" s="55" t="s">
        <v>91</v>
      </c>
      <c r="E42" s="55"/>
      <c r="K42" s="68" t="s">
        <v>1067</v>
      </c>
      <c r="L42" s="68" t="s">
        <v>1066</v>
      </c>
    </row>
    <row r="43" spans="1:12" x14ac:dyDescent="0.2">
      <c r="A43" s="55" t="s">
        <v>92</v>
      </c>
      <c r="B43" s="56" t="s">
        <v>27</v>
      </c>
      <c r="C43" s="56">
        <v>71301306</v>
      </c>
      <c r="D43" s="55" t="s">
        <v>92</v>
      </c>
      <c r="E43" s="55"/>
      <c r="K43" s="68" t="s">
        <v>801</v>
      </c>
      <c r="L43" s="68" t="s">
        <v>800</v>
      </c>
    </row>
    <row r="44" spans="1:12" x14ac:dyDescent="0.2">
      <c r="A44" s="55" t="s">
        <v>93</v>
      </c>
      <c r="B44" s="56" t="s">
        <v>31</v>
      </c>
      <c r="C44" s="56">
        <v>71301307</v>
      </c>
      <c r="D44" s="55" t="s">
        <v>93</v>
      </c>
      <c r="E44" s="55"/>
      <c r="K44" s="68" t="s">
        <v>343</v>
      </c>
      <c r="L44" s="68" t="s">
        <v>342</v>
      </c>
    </row>
    <row r="45" spans="1:12" x14ac:dyDescent="0.2">
      <c r="A45" s="55" t="s">
        <v>94</v>
      </c>
      <c r="B45" s="56" t="s">
        <v>177</v>
      </c>
      <c r="C45" s="56">
        <v>71300101</v>
      </c>
      <c r="D45" s="55" t="s">
        <v>94</v>
      </c>
      <c r="E45" s="55"/>
      <c r="K45" s="68" t="s">
        <v>847</v>
      </c>
      <c r="L45" s="68" t="s">
        <v>846</v>
      </c>
    </row>
    <row r="46" spans="1:12" x14ac:dyDescent="0.2">
      <c r="A46" s="55" t="s">
        <v>95</v>
      </c>
      <c r="B46" s="56" t="s">
        <v>36</v>
      </c>
      <c r="C46" s="56">
        <v>71300102</v>
      </c>
      <c r="D46" s="55" t="s">
        <v>95</v>
      </c>
      <c r="E46" s="55"/>
      <c r="K46" s="68" t="s">
        <v>921</v>
      </c>
      <c r="L46" s="68" t="s">
        <v>920</v>
      </c>
    </row>
    <row r="47" spans="1:12" x14ac:dyDescent="0.2">
      <c r="A47" s="55" t="s">
        <v>96</v>
      </c>
      <c r="B47" s="56" t="s">
        <v>40</v>
      </c>
      <c r="C47" s="56">
        <v>71300103</v>
      </c>
      <c r="D47" s="55" t="s">
        <v>96</v>
      </c>
      <c r="E47" s="55"/>
      <c r="K47" s="68" t="s">
        <v>1033</v>
      </c>
      <c r="L47" s="68" t="s">
        <v>1032</v>
      </c>
    </row>
    <row r="48" spans="1:12" x14ac:dyDescent="0.2">
      <c r="A48" s="55" t="s">
        <v>97</v>
      </c>
      <c r="B48" s="56" t="s">
        <v>42</v>
      </c>
      <c r="C48" s="56">
        <v>71300104</v>
      </c>
      <c r="D48" s="55" t="s">
        <v>97</v>
      </c>
      <c r="E48" s="55"/>
      <c r="K48" s="68" t="s">
        <v>795</v>
      </c>
      <c r="L48" s="68" t="s">
        <v>794</v>
      </c>
    </row>
    <row r="49" spans="1:12" x14ac:dyDescent="0.2">
      <c r="A49" s="55" t="s">
        <v>98</v>
      </c>
      <c r="B49" s="56" t="s">
        <v>44</v>
      </c>
      <c r="C49" s="56">
        <v>71300105</v>
      </c>
      <c r="D49" s="55" t="s">
        <v>98</v>
      </c>
      <c r="E49" s="55"/>
      <c r="K49" s="68" t="s">
        <v>341</v>
      </c>
      <c r="L49" s="68" t="s">
        <v>340</v>
      </c>
    </row>
    <row r="50" spans="1:12" x14ac:dyDescent="0.2">
      <c r="A50" s="55" t="s">
        <v>99</v>
      </c>
      <c r="B50" s="55" t="s">
        <v>100</v>
      </c>
      <c r="C50" s="56">
        <v>71300111</v>
      </c>
      <c r="D50" s="55" t="s">
        <v>98</v>
      </c>
      <c r="E50" s="55"/>
      <c r="K50" s="68" t="s">
        <v>387</v>
      </c>
      <c r="L50" s="68" t="s">
        <v>386</v>
      </c>
    </row>
    <row r="51" spans="1:12" x14ac:dyDescent="0.2">
      <c r="A51" s="55" t="s">
        <v>101</v>
      </c>
      <c r="B51" s="56" t="s">
        <v>47</v>
      </c>
      <c r="C51" s="57">
        <v>71300501</v>
      </c>
      <c r="D51" s="55" t="s">
        <v>193</v>
      </c>
      <c r="E51" s="55"/>
      <c r="K51" s="68" t="s">
        <v>265</v>
      </c>
      <c r="L51" s="68" t="s">
        <v>264</v>
      </c>
    </row>
    <row r="52" spans="1:12" x14ac:dyDescent="0.2">
      <c r="A52" s="55" t="s">
        <v>102</v>
      </c>
      <c r="B52" s="56" t="s">
        <v>53</v>
      </c>
      <c r="C52" s="56">
        <v>71300106</v>
      </c>
      <c r="D52" s="55" t="s">
        <v>102</v>
      </c>
      <c r="E52" s="55"/>
      <c r="K52" s="68" t="s">
        <v>1119</v>
      </c>
      <c r="L52" s="68" t="s">
        <v>1118</v>
      </c>
    </row>
    <row r="53" spans="1:12" x14ac:dyDescent="0.2">
      <c r="A53" s="55" t="s">
        <v>103</v>
      </c>
      <c r="B53" s="56" t="s">
        <v>179</v>
      </c>
      <c r="C53" s="56">
        <v>71300107</v>
      </c>
      <c r="D53" s="55" t="s">
        <v>103</v>
      </c>
      <c r="E53" s="55"/>
      <c r="K53" s="68" t="s">
        <v>987</v>
      </c>
      <c r="L53" s="68" t="s">
        <v>986</v>
      </c>
    </row>
    <row r="54" spans="1:12" x14ac:dyDescent="0.2">
      <c r="A54" s="55" t="s">
        <v>104</v>
      </c>
      <c r="B54" s="56" t="s">
        <v>58</v>
      </c>
      <c r="C54" s="56">
        <v>71300601</v>
      </c>
      <c r="D54" s="55" t="s">
        <v>194</v>
      </c>
      <c r="E54" s="55"/>
      <c r="K54" s="68" t="s">
        <v>407</v>
      </c>
      <c r="L54" s="68" t="s">
        <v>406</v>
      </c>
    </row>
    <row r="55" spans="1:12" x14ac:dyDescent="0.2">
      <c r="A55" s="55" t="s">
        <v>105</v>
      </c>
      <c r="B55" s="56" t="s">
        <v>59</v>
      </c>
      <c r="C55" s="56">
        <v>71300703</v>
      </c>
      <c r="D55" s="55" t="s">
        <v>195</v>
      </c>
      <c r="E55" s="55"/>
      <c r="K55" s="68" t="s">
        <v>849</v>
      </c>
      <c r="L55" s="68" t="s">
        <v>848</v>
      </c>
    </row>
    <row r="56" spans="1:12" x14ac:dyDescent="0.2">
      <c r="A56" s="55" t="s">
        <v>106</v>
      </c>
      <c r="B56" s="56" t="s">
        <v>64</v>
      </c>
      <c r="C56" s="56">
        <v>71300301</v>
      </c>
      <c r="D56" s="55" t="s">
        <v>106</v>
      </c>
      <c r="E56" s="55"/>
      <c r="K56" s="68" t="s">
        <v>409</v>
      </c>
      <c r="L56" s="68" t="s">
        <v>408</v>
      </c>
    </row>
    <row r="57" spans="1:12" x14ac:dyDescent="0.2">
      <c r="A57" s="55" t="s">
        <v>107</v>
      </c>
      <c r="B57" s="56" t="s">
        <v>67</v>
      </c>
      <c r="C57" s="56">
        <v>71301001</v>
      </c>
      <c r="D57" s="55" t="s">
        <v>196</v>
      </c>
      <c r="E57" s="55"/>
      <c r="K57" s="68" t="s">
        <v>707</v>
      </c>
      <c r="L57" s="68" t="s">
        <v>706</v>
      </c>
    </row>
    <row r="58" spans="1:12" x14ac:dyDescent="0.2">
      <c r="A58" s="55" t="s">
        <v>108</v>
      </c>
      <c r="B58" s="56" t="s">
        <v>69</v>
      </c>
      <c r="C58" s="56">
        <v>71300401</v>
      </c>
      <c r="D58" s="55" t="s">
        <v>197</v>
      </c>
      <c r="E58" s="55"/>
      <c r="K58" s="68" t="s">
        <v>861</v>
      </c>
      <c r="L58" s="68" t="s">
        <v>860</v>
      </c>
    </row>
    <row r="59" spans="1:12" x14ac:dyDescent="0.2">
      <c r="A59" s="55" t="s">
        <v>109</v>
      </c>
      <c r="B59" s="56" t="s">
        <v>166</v>
      </c>
      <c r="C59" s="56">
        <v>71300201</v>
      </c>
      <c r="D59" s="55" t="s">
        <v>198</v>
      </c>
      <c r="E59" s="55"/>
      <c r="F59" s="51"/>
      <c r="K59" s="68" t="s">
        <v>1001</v>
      </c>
      <c r="L59" s="68" t="s">
        <v>1000</v>
      </c>
    </row>
    <row r="60" spans="1:12" x14ac:dyDescent="0.2">
      <c r="A60" s="58" t="s">
        <v>116</v>
      </c>
      <c r="B60" s="56" t="s">
        <v>117</v>
      </c>
      <c r="C60" s="56">
        <v>71300201</v>
      </c>
      <c r="D60" s="58" t="s">
        <v>198</v>
      </c>
      <c r="E60" s="58" t="s">
        <v>199</v>
      </c>
      <c r="K60" s="68" t="s">
        <v>959</v>
      </c>
      <c r="L60" s="68" t="s">
        <v>958</v>
      </c>
    </row>
    <row r="61" spans="1:12" x14ac:dyDescent="0.2">
      <c r="A61" s="55" t="s">
        <v>110</v>
      </c>
      <c r="B61" s="56" t="s">
        <v>72</v>
      </c>
      <c r="C61" s="56">
        <v>71300901</v>
      </c>
      <c r="D61" s="55" t="s">
        <v>200</v>
      </c>
      <c r="E61" s="55"/>
      <c r="K61" s="68" t="s">
        <v>1037</v>
      </c>
      <c r="L61" s="68" t="s">
        <v>1036</v>
      </c>
    </row>
    <row r="62" spans="1:12" x14ac:dyDescent="0.2">
      <c r="A62" s="55" t="s">
        <v>111</v>
      </c>
      <c r="B62" s="56" t="s">
        <v>65</v>
      </c>
      <c r="C62" s="56">
        <v>71301001</v>
      </c>
      <c r="D62" s="55" t="s">
        <v>201</v>
      </c>
      <c r="E62" s="55"/>
      <c r="K62" s="68" t="s">
        <v>761</v>
      </c>
      <c r="L62" s="68" t="s">
        <v>760</v>
      </c>
    </row>
    <row r="63" spans="1:12" x14ac:dyDescent="0.2">
      <c r="A63" s="55" t="s">
        <v>112</v>
      </c>
      <c r="B63" s="56" t="s">
        <v>62</v>
      </c>
      <c r="C63" s="56">
        <v>71300801</v>
      </c>
      <c r="D63" s="55" t="s">
        <v>202</v>
      </c>
      <c r="E63" s="55"/>
      <c r="K63" s="68" t="s">
        <v>1063</v>
      </c>
      <c r="L63" s="68" t="s">
        <v>1062</v>
      </c>
    </row>
    <row r="64" spans="1:12" x14ac:dyDescent="0.2">
      <c r="A64" s="55" t="s">
        <v>113</v>
      </c>
      <c r="B64" s="56" t="s">
        <v>78</v>
      </c>
      <c r="C64" s="56">
        <v>71300109</v>
      </c>
      <c r="D64" s="55" t="s">
        <v>113</v>
      </c>
      <c r="E64" s="55"/>
      <c r="K64" s="68" t="s">
        <v>687</v>
      </c>
      <c r="L64" s="68" t="s">
        <v>686</v>
      </c>
    </row>
    <row r="65" spans="1:12" x14ac:dyDescent="0.2">
      <c r="A65" s="55" t="s">
        <v>114</v>
      </c>
      <c r="B65" s="56" t="s">
        <v>80</v>
      </c>
      <c r="C65" s="56">
        <v>71301308</v>
      </c>
      <c r="D65" s="55" t="s">
        <v>114</v>
      </c>
      <c r="E65" s="55"/>
      <c r="K65" s="68" t="s">
        <v>999</v>
      </c>
      <c r="L65" s="68" t="s">
        <v>998</v>
      </c>
    </row>
    <row r="66" spans="1:12" x14ac:dyDescent="0.2">
      <c r="A66" s="55" t="s">
        <v>115</v>
      </c>
      <c r="B66" s="56" t="s">
        <v>82</v>
      </c>
      <c r="C66" s="56">
        <v>71400001</v>
      </c>
      <c r="D66" s="55" t="s">
        <v>115</v>
      </c>
      <c r="E66" s="55"/>
      <c r="K66" s="68" t="s">
        <v>1007</v>
      </c>
      <c r="L66" s="68" t="s">
        <v>1006</v>
      </c>
    </row>
    <row r="67" spans="1:12" x14ac:dyDescent="0.2">
      <c r="K67" s="68" t="s">
        <v>349</v>
      </c>
      <c r="L67" s="68" t="s">
        <v>348</v>
      </c>
    </row>
    <row r="68" spans="1:12" x14ac:dyDescent="0.2">
      <c r="K68" s="68" t="s">
        <v>837</v>
      </c>
      <c r="L68" s="68" t="s">
        <v>836</v>
      </c>
    </row>
    <row r="69" spans="1:12" x14ac:dyDescent="0.2">
      <c r="K69" s="68" t="s">
        <v>547</v>
      </c>
      <c r="L69" s="68" t="s">
        <v>546</v>
      </c>
    </row>
    <row r="70" spans="1:12" x14ac:dyDescent="0.2">
      <c r="K70" s="68" t="s">
        <v>331</v>
      </c>
      <c r="L70" s="68" t="s">
        <v>330</v>
      </c>
    </row>
    <row r="71" spans="1:12" x14ac:dyDescent="0.2">
      <c r="K71" s="68" t="s">
        <v>375</v>
      </c>
      <c r="L71" s="68" t="s">
        <v>374</v>
      </c>
    </row>
    <row r="72" spans="1:12" x14ac:dyDescent="0.2">
      <c r="K72" s="68" t="s">
        <v>231</v>
      </c>
      <c r="L72" s="68" t="s">
        <v>230</v>
      </c>
    </row>
    <row r="73" spans="1:12" x14ac:dyDescent="0.2">
      <c r="K73" s="68" t="s">
        <v>1131</v>
      </c>
      <c r="L73" s="68" t="s">
        <v>1130</v>
      </c>
    </row>
    <row r="74" spans="1:12" x14ac:dyDescent="0.2">
      <c r="K74" s="68" t="s">
        <v>995</v>
      </c>
      <c r="L74" s="68" t="s">
        <v>994</v>
      </c>
    </row>
    <row r="75" spans="1:12" x14ac:dyDescent="0.2">
      <c r="K75" s="68" t="s">
        <v>685</v>
      </c>
      <c r="L75" s="68" t="s">
        <v>684</v>
      </c>
    </row>
    <row r="76" spans="1:12" x14ac:dyDescent="0.2">
      <c r="K76" s="68" t="s">
        <v>599</v>
      </c>
      <c r="L76" s="68" t="s">
        <v>598</v>
      </c>
    </row>
    <row r="77" spans="1:12" x14ac:dyDescent="0.2">
      <c r="K77" s="68" t="s">
        <v>309</v>
      </c>
      <c r="L77" s="68" t="s">
        <v>308</v>
      </c>
    </row>
    <row r="78" spans="1:12" x14ac:dyDescent="0.2">
      <c r="K78" s="68" t="s">
        <v>815</v>
      </c>
      <c r="L78" s="68" t="s">
        <v>814</v>
      </c>
    </row>
    <row r="79" spans="1:12" x14ac:dyDescent="0.2">
      <c r="K79" s="68" t="s">
        <v>229</v>
      </c>
      <c r="L79" s="68" t="s">
        <v>228</v>
      </c>
    </row>
    <row r="80" spans="1:12" x14ac:dyDescent="0.2">
      <c r="K80" s="68" t="s">
        <v>411</v>
      </c>
      <c r="L80" s="68" t="s">
        <v>410</v>
      </c>
    </row>
    <row r="81" spans="11:12" x14ac:dyDescent="0.2">
      <c r="K81" s="68" t="s">
        <v>1025</v>
      </c>
      <c r="L81" s="68" t="s">
        <v>1024</v>
      </c>
    </row>
    <row r="82" spans="11:12" x14ac:dyDescent="0.2">
      <c r="K82" s="68" t="s">
        <v>625</v>
      </c>
      <c r="L82" s="68" t="s">
        <v>624</v>
      </c>
    </row>
    <row r="83" spans="11:12" x14ac:dyDescent="0.2">
      <c r="K83" s="68" t="s">
        <v>477</v>
      </c>
      <c r="L83" s="68" t="s">
        <v>476</v>
      </c>
    </row>
    <row r="84" spans="11:12" x14ac:dyDescent="0.2">
      <c r="K84" s="68" t="s">
        <v>877</v>
      </c>
      <c r="L84" s="68" t="s">
        <v>876</v>
      </c>
    </row>
    <row r="85" spans="11:12" x14ac:dyDescent="0.2">
      <c r="K85" s="68" t="s">
        <v>655</v>
      </c>
      <c r="L85" s="68" t="s">
        <v>654</v>
      </c>
    </row>
    <row r="86" spans="11:12" x14ac:dyDescent="0.2">
      <c r="K86" s="68" t="s">
        <v>957</v>
      </c>
      <c r="L86" s="68" t="s">
        <v>956</v>
      </c>
    </row>
    <row r="87" spans="11:12" x14ac:dyDescent="0.2">
      <c r="K87" s="68" t="s">
        <v>609</v>
      </c>
      <c r="L87" s="68" t="s">
        <v>608</v>
      </c>
    </row>
    <row r="88" spans="11:12" x14ac:dyDescent="0.2">
      <c r="K88" s="68" t="s">
        <v>471</v>
      </c>
      <c r="L88" s="68" t="s">
        <v>470</v>
      </c>
    </row>
    <row r="89" spans="11:12" x14ac:dyDescent="0.2">
      <c r="K89" s="68" t="s">
        <v>775</v>
      </c>
      <c r="L89" s="68" t="s">
        <v>774</v>
      </c>
    </row>
    <row r="90" spans="11:12" x14ac:dyDescent="0.2">
      <c r="K90" s="68" t="s">
        <v>1017</v>
      </c>
      <c r="L90" s="68" t="s">
        <v>1016</v>
      </c>
    </row>
    <row r="91" spans="11:12" x14ac:dyDescent="0.2">
      <c r="K91" s="68" t="s">
        <v>813</v>
      </c>
      <c r="L91" s="68" t="s">
        <v>812</v>
      </c>
    </row>
    <row r="92" spans="11:12" x14ac:dyDescent="0.2">
      <c r="K92" s="68" t="s">
        <v>869</v>
      </c>
      <c r="L92" s="68" t="s">
        <v>868</v>
      </c>
    </row>
    <row r="93" spans="11:12" x14ac:dyDescent="0.2">
      <c r="K93" s="68" t="s">
        <v>359</v>
      </c>
      <c r="L93" s="68" t="s">
        <v>358</v>
      </c>
    </row>
    <row r="94" spans="11:12" x14ac:dyDescent="0.2">
      <c r="K94" s="68" t="s">
        <v>891</v>
      </c>
      <c r="L94" s="68" t="s">
        <v>890</v>
      </c>
    </row>
    <row r="95" spans="11:12" x14ac:dyDescent="0.2">
      <c r="K95" s="68" t="s">
        <v>727</v>
      </c>
      <c r="L95" s="68" t="s">
        <v>726</v>
      </c>
    </row>
    <row r="96" spans="11:12" x14ac:dyDescent="0.2">
      <c r="K96" s="68" t="s">
        <v>413</v>
      </c>
      <c r="L96" s="68" t="s">
        <v>412</v>
      </c>
    </row>
    <row r="97" spans="11:12" x14ac:dyDescent="0.2">
      <c r="K97" s="68" t="s">
        <v>989</v>
      </c>
      <c r="L97" s="68" t="s">
        <v>988</v>
      </c>
    </row>
    <row r="98" spans="11:12" x14ac:dyDescent="0.2">
      <c r="K98" s="68" t="s">
        <v>379</v>
      </c>
      <c r="L98" s="68" t="s">
        <v>378</v>
      </c>
    </row>
    <row r="99" spans="11:12" x14ac:dyDescent="0.2">
      <c r="K99" s="68" t="s">
        <v>519</v>
      </c>
      <c r="L99" s="68" t="s">
        <v>518</v>
      </c>
    </row>
    <row r="100" spans="11:12" x14ac:dyDescent="0.2">
      <c r="K100" s="68" t="s">
        <v>843</v>
      </c>
      <c r="L100" s="68" t="s">
        <v>842</v>
      </c>
    </row>
    <row r="101" spans="11:12" x14ac:dyDescent="0.2">
      <c r="K101" s="68" t="s">
        <v>831</v>
      </c>
      <c r="L101" s="68" t="s">
        <v>830</v>
      </c>
    </row>
    <row r="102" spans="11:12" x14ac:dyDescent="0.2">
      <c r="K102" s="68" t="s">
        <v>811</v>
      </c>
      <c r="L102" s="68" t="s">
        <v>810</v>
      </c>
    </row>
    <row r="103" spans="11:12" x14ac:dyDescent="0.2">
      <c r="K103" s="68" t="s">
        <v>977</v>
      </c>
      <c r="L103" s="68" t="s">
        <v>976</v>
      </c>
    </row>
    <row r="104" spans="11:12" x14ac:dyDescent="0.2">
      <c r="K104" s="68" t="s">
        <v>569</v>
      </c>
      <c r="L104" s="68" t="s">
        <v>568</v>
      </c>
    </row>
    <row r="105" spans="11:12" x14ac:dyDescent="0.2">
      <c r="K105" s="68" t="s">
        <v>773</v>
      </c>
      <c r="L105" s="68" t="s">
        <v>772</v>
      </c>
    </row>
    <row r="106" spans="11:12" x14ac:dyDescent="0.2">
      <c r="K106" s="68" t="s">
        <v>483</v>
      </c>
      <c r="L106" s="68" t="s">
        <v>482</v>
      </c>
    </row>
    <row r="107" spans="11:12" x14ac:dyDescent="0.2">
      <c r="K107" s="68" t="s">
        <v>893</v>
      </c>
      <c r="L107" s="68" t="s">
        <v>892</v>
      </c>
    </row>
    <row r="108" spans="11:12" x14ac:dyDescent="0.2">
      <c r="K108" s="68" t="s">
        <v>901</v>
      </c>
      <c r="L108" s="68" t="s">
        <v>900</v>
      </c>
    </row>
    <row r="109" spans="11:12" x14ac:dyDescent="0.2">
      <c r="K109" s="68" t="s">
        <v>347</v>
      </c>
      <c r="L109" s="68" t="s">
        <v>346</v>
      </c>
    </row>
    <row r="110" spans="11:12" x14ac:dyDescent="0.2">
      <c r="K110" s="68" t="s">
        <v>963</v>
      </c>
      <c r="L110" s="68" t="s">
        <v>962</v>
      </c>
    </row>
    <row r="111" spans="11:12" x14ac:dyDescent="0.2">
      <c r="K111" s="68" t="s">
        <v>717</v>
      </c>
      <c r="L111" s="68" t="s">
        <v>716</v>
      </c>
    </row>
    <row r="112" spans="11:12" x14ac:dyDescent="0.2">
      <c r="K112" s="68" t="s">
        <v>617</v>
      </c>
      <c r="L112" s="68" t="s">
        <v>616</v>
      </c>
    </row>
    <row r="113" spans="11:12" x14ac:dyDescent="0.2">
      <c r="K113" s="68" t="s">
        <v>273</v>
      </c>
      <c r="L113" s="68" t="s">
        <v>272</v>
      </c>
    </row>
    <row r="114" spans="11:12" x14ac:dyDescent="0.2">
      <c r="K114" s="68" t="s">
        <v>1035</v>
      </c>
      <c r="L114" s="68" t="s">
        <v>1034</v>
      </c>
    </row>
    <row r="115" spans="11:12" x14ac:dyDescent="0.2">
      <c r="K115" s="68" t="s">
        <v>945</v>
      </c>
      <c r="L115" s="68" t="s">
        <v>944</v>
      </c>
    </row>
    <row r="116" spans="11:12" x14ac:dyDescent="0.2">
      <c r="K116" s="68" t="s">
        <v>1055</v>
      </c>
      <c r="L116" s="68" t="s">
        <v>1054</v>
      </c>
    </row>
    <row r="117" spans="11:12" x14ac:dyDescent="0.2">
      <c r="K117" s="68" t="s">
        <v>1079</v>
      </c>
      <c r="L117" s="68" t="s">
        <v>1078</v>
      </c>
    </row>
    <row r="118" spans="11:12" x14ac:dyDescent="0.2">
      <c r="K118" s="68" t="s">
        <v>917</v>
      </c>
      <c r="L118" s="68" t="s">
        <v>916</v>
      </c>
    </row>
    <row r="119" spans="11:12" x14ac:dyDescent="0.2">
      <c r="K119" s="68" t="s">
        <v>247</v>
      </c>
      <c r="L119" s="68" t="s">
        <v>246</v>
      </c>
    </row>
    <row r="120" spans="11:12" x14ac:dyDescent="0.2">
      <c r="K120" s="68" t="s">
        <v>639</v>
      </c>
      <c r="L120" s="68" t="s">
        <v>638</v>
      </c>
    </row>
    <row r="121" spans="11:12" x14ac:dyDescent="0.2">
      <c r="K121" s="68" t="s">
        <v>1089</v>
      </c>
      <c r="L121" s="68" t="s">
        <v>1088</v>
      </c>
    </row>
    <row r="122" spans="11:12" x14ac:dyDescent="0.2">
      <c r="K122" s="68" t="s">
        <v>725</v>
      </c>
      <c r="L122" s="68" t="s">
        <v>724</v>
      </c>
    </row>
    <row r="123" spans="11:12" x14ac:dyDescent="0.2">
      <c r="K123" s="68" t="s">
        <v>493</v>
      </c>
      <c r="L123" s="68" t="s">
        <v>492</v>
      </c>
    </row>
    <row r="124" spans="11:12" x14ac:dyDescent="0.2">
      <c r="K124" s="68" t="s">
        <v>663</v>
      </c>
      <c r="L124" s="68" t="s">
        <v>662</v>
      </c>
    </row>
    <row r="125" spans="11:12" x14ac:dyDescent="0.2">
      <c r="K125" s="68" t="s">
        <v>583</v>
      </c>
      <c r="L125" s="68" t="s">
        <v>582</v>
      </c>
    </row>
    <row r="126" spans="11:12" x14ac:dyDescent="0.2">
      <c r="K126" s="68" t="s">
        <v>767</v>
      </c>
      <c r="L126" s="68" t="s">
        <v>766</v>
      </c>
    </row>
    <row r="127" spans="11:12" x14ac:dyDescent="0.2">
      <c r="K127" s="68" t="s">
        <v>691</v>
      </c>
      <c r="L127" s="68" t="s">
        <v>690</v>
      </c>
    </row>
    <row r="128" spans="11:12" x14ac:dyDescent="0.2">
      <c r="K128" s="68" t="s">
        <v>361</v>
      </c>
      <c r="L128" s="68" t="s">
        <v>360</v>
      </c>
    </row>
    <row r="129" spans="11:12" x14ac:dyDescent="0.2">
      <c r="K129" s="68" t="s">
        <v>1123</v>
      </c>
      <c r="L129" s="68" t="s">
        <v>1122</v>
      </c>
    </row>
    <row r="130" spans="11:12" x14ac:dyDescent="0.2">
      <c r="K130" s="68" t="s">
        <v>905</v>
      </c>
      <c r="L130" s="68" t="s">
        <v>904</v>
      </c>
    </row>
    <row r="131" spans="11:12" x14ac:dyDescent="0.2">
      <c r="K131" s="68" t="s">
        <v>365</v>
      </c>
      <c r="L131" s="68" t="s">
        <v>364</v>
      </c>
    </row>
    <row r="132" spans="11:12" x14ac:dyDescent="0.2">
      <c r="K132" s="68" t="s">
        <v>527</v>
      </c>
      <c r="L132" s="68" t="s">
        <v>526</v>
      </c>
    </row>
    <row r="133" spans="11:12" x14ac:dyDescent="0.2">
      <c r="K133" s="68" t="s">
        <v>363</v>
      </c>
      <c r="L133" s="68" t="s">
        <v>362</v>
      </c>
    </row>
    <row r="134" spans="11:12" x14ac:dyDescent="0.2">
      <c r="K134" s="68" t="s">
        <v>1085</v>
      </c>
      <c r="L134" s="68" t="s">
        <v>1084</v>
      </c>
    </row>
    <row r="135" spans="11:12" x14ac:dyDescent="0.2">
      <c r="K135" s="68" t="s">
        <v>981</v>
      </c>
      <c r="L135" s="68" t="s">
        <v>980</v>
      </c>
    </row>
    <row r="136" spans="11:12" x14ac:dyDescent="0.2">
      <c r="K136" s="68" t="s">
        <v>459</v>
      </c>
      <c r="L136" s="68" t="s">
        <v>458</v>
      </c>
    </row>
    <row r="137" spans="11:12" x14ac:dyDescent="0.2">
      <c r="K137" s="68" t="s">
        <v>523</v>
      </c>
      <c r="L137" s="68" t="s">
        <v>522</v>
      </c>
    </row>
    <row r="138" spans="11:12" x14ac:dyDescent="0.2">
      <c r="K138" s="68" t="s">
        <v>257</v>
      </c>
      <c r="L138" s="68" t="s">
        <v>256</v>
      </c>
    </row>
    <row r="139" spans="11:12" x14ac:dyDescent="0.2">
      <c r="K139" s="68" t="s">
        <v>275</v>
      </c>
      <c r="L139" s="68" t="s">
        <v>274</v>
      </c>
    </row>
    <row r="140" spans="11:12" x14ac:dyDescent="0.2">
      <c r="K140" s="68" t="s">
        <v>415</v>
      </c>
      <c r="L140" s="68" t="s">
        <v>414</v>
      </c>
    </row>
    <row r="141" spans="11:12" x14ac:dyDescent="0.2">
      <c r="K141" s="68" t="s">
        <v>605</v>
      </c>
      <c r="L141" s="68" t="s">
        <v>604</v>
      </c>
    </row>
    <row r="142" spans="11:12" x14ac:dyDescent="0.2">
      <c r="K142" s="68" t="s">
        <v>327</v>
      </c>
      <c r="L142" s="68" t="s">
        <v>326</v>
      </c>
    </row>
    <row r="143" spans="11:12" x14ac:dyDescent="0.2">
      <c r="K143" s="68" t="s">
        <v>355</v>
      </c>
      <c r="L143" s="68" t="s">
        <v>354</v>
      </c>
    </row>
    <row r="144" spans="11:12" x14ac:dyDescent="0.2">
      <c r="K144" s="68" t="s">
        <v>329</v>
      </c>
      <c r="L144" s="68" t="s">
        <v>328</v>
      </c>
    </row>
    <row r="145" spans="11:12" x14ac:dyDescent="0.2">
      <c r="K145" s="68" t="s">
        <v>659</v>
      </c>
      <c r="L145" s="68" t="s">
        <v>658</v>
      </c>
    </row>
    <row r="146" spans="11:12" x14ac:dyDescent="0.2">
      <c r="K146" s="68" t="s">
        <v>393</v>
      </c>
      <c r="L146" s="68" t="s">
        <v>392</v>
      </c>
    </row>
    <row r="147" spans="11:12" x14ac:dyDescent="0.2">
      <c r="K147" s="68" t="s">
        <v>279</v>
      </c>
      <c r="L147" s="68" t="s">
        <v>278</v>
      </c>
    </row>
    <row r="148" spans="11:12" x14ac:dyDescent="0.2">
      <c r="K148" s="68" t="s">
        <v>575</v>
      </c>
      <c r="L148" s="68" t="s">
        <v>574</v>
      </c>
    </row>
    <row r="149" spans="11:12" x14ac:dyDescent="0.2">
      <c r="K149" s="68" t="s">
        <v>245</v>
      </c>
      <c r="L149" s="68" t="s">
        <v>244</v>
      </c>
    </row>
    <row r="150" spans="11:12" x14ac:dyDescent="0.2">
      <c r="K150" s="68" t="s">
        <v>931</v>
      </c>
      <c r="L150" s="68" t="s">
        <v>930</v>
      </c>
    </row>
    <row r="151" spans="11:12" x14ac:dyDescent="0.2">
      <c r="K151" s="68" t="s">
        <v>253</v>
      </c>
      <c r="L151" s="68" t="s">
        <v>252</v>
      </c>
    </row>
    <row r="152" spans="11:12" x14ac:dyDescent="0.2">
      <c r="K152" s="68" t="s">
        <v>1053</v>
      </c>
      <c r="L152" s="68" t="s">
        <v>1052</v>
      </c>
    </row>
    <row r="153" spans="11:12" x14ac:dyDescent="0.2">
      <c r="K153" s="68" t="s">
        <v>369</v>
      </c>
      <c r="L153" s="68" t="s">
        <v>368</v>
      </c>
    </row>
    <row r="154" spans="11:12" x14ac:dyDescent="0.2">
      <c r="K154" s="68" t="s">
        <v>857</v>
      </c>
      <c r="L154" s="68" t="s">
        <v>856</v>
      </c>
    </row>
    <row r="155" spans="11:12" x14ac:dyDescent="0.2">
      <c r="K155" s="68" t="s">
        <v>307</v>
      </c>
      <c r="L155" s="68" t="s">
        <v>306</v>
      </c>
    </row>
    <row r="156" spans="11:12" x14ac:dyDescent="0.2">
      <c r="K156" s="68" t="s">
        <v>797</v>
      </c>
      <c r="L156" s="68" t="s">
        <v>796</v>
      </c>
    </row>
    <row r="157" spans="11:12" x14ac:dyDescent="0.2">
      <c r="K157" s="68" t="s">
        <v>919</v>
      </c>
      <c r="L157" s="68" t="s">
        <v>918</v>
      </c>
    </row>
    <row r="158" spans="11:12" x14ac:dyDescent="0.2">
      <c r="K158" s="68" t="s">
        <v>871</v>
      </c>
      <c r="L158" s="68" t="s">
        <v>870</v>
      </c>
    </row>
    <row r="159" spans="11:12" x14ac:dyDescent="0.2">
      <c r="K159" s="68" t="s">
        <v>735</v>
      </c>
      <c r="L159" s="68" t="s">
        <v>734</v>
      </c>
    </row>
    <row r="160" spans="11:12" x14ac:dyDescent="0.2">
      <c r="K160" s="68" t="s">
        <v>951</v>
      </c>
      <c r="L160" s="68" t="s">
        <v>950</v>
      </c>
    </row>
    <row r="161" spans="11:12" x14ac:dyDescent="0.2">
      <c r="K161" s="68" t="s">
        <v>731</v>
      </c>
      <c r="L161" s="68" t="s">
        <v>730</v>
      </c>
    </row>
    <row r="162" spans="11:12" x14ac:dyDescent="0.2">
      <c r="K162" s="68" t="s">
        <v>529</v>
      </c>
      <c r="L162" s="68" t="s">
        <v>528</v>
      </c>
    </row>
    <row r="163" spans="11:12" x14ac:dyDescent="0.2">
      <c r="K163" s="68" t="s">
        <v>1029</v>
      </c>
      <c r="L163" s="68" t="s">
        <v>1028</v>
      </c>
    </row>
    <row r="164" spans="11:12" x14ac:dyDescent="0.2">
      <c r="K164" s="68" t="s">
        <v>373</v>
      </c>
      <c r="L164" s="68" t="s">
        <v>372</v>
      </c>
    </row>
    <row r="165" spans="11:12" x14ac:dyDescent="0.2">
      <c r="K165" s="68" t="s">
        <v>333</v>
      </c>
      <c r="L165" s="68" t="s">
        <v>332</v>
      </c>
    </row>
    <row r="166" spans="11:12" x14ac:dyDescent="0.2">
      <c r="K166" s="68" t="s">
        <v>235</v>
      </c>
      <c r="L166" s="68" t="s">
        <v>234</v>
      </c>
    </row>
    <row r="167" spans="11:12" x14ac:dyDescent="0.2">
      <c r="K167" s="68" t="s">
        <v>935</v>
      </c>
      <c r="L167" s="68" t="s">
        <v>934</v>
      </c>
    </row>
    <row r="168" spans="11:12" x14ac:dyDescent="0.2">
      <c r="K168" s="68" t="s">
        <v>419</v>
      </c>
      <c r="L168" s="68" t="s">
        <v>418</v>
      </c>
    </row>
    <row r="169" spans="11:12" x14ac:dyDescent="0.2">
      <c r="K169" s="68" t="s">
        <v>421</v>
      </c>
      <c r="L169" s="68" t="s">
        <v>420</v>
      </c>
    </row>
    <row r="170" spans="11:12" x14ac:dyDescent="0.2">
      <c r="K170" s="68" t="s">
        <v>585</v>
      </c>
      <c r="L170" s="68" t="s">
        <v>584</v>
      </c>
    </row>
    <row r="171" spans="11:12" x14ac:dyDescent="0.2">
      <c r="K171" s="68" t="s">
        <v>385</v>
      </c>
      <c r="L171" s="68" t="s">
        <v>384</v>
      </c>
    </row>
    <row r="172" spans="11:12" x14ac:dyDescent="0.2">
      <c r="K172" s="68" t="s">
        <v>867</v>
      </c>
      <c r="L172" s="68" t="s">
        <v>866</v>
      </c>
    </row>
    <row r="173" spans="11:12" x14ac:dyDescent="0.2">
      <c r="K173" s="68" t="s">
        <v>803</v>
      </c>
      <c r="L173" s="68" t="s">
        <v>802</v>
      </c>
    </row>
    <row r="174" spans="11:12" x14ac:dyDescent="0.2">
      <c r="K174" s="68" t="s">
        <v>243</v>
      </c>
      <c r="L174" s="68" t="s">
        <v>242</v>
      </c>
    </row>
    <row r="175" spans="11:12" x14ac:dyDescent="0.2">
      <c r="K175" s="68" t="s">
        <v>895</v>
      </c>
      <c r="L175" s="68" t="s">
        <v>894</v>
      </c>
    </row>
    <row r="176" spans="11:12" x14ac:dyDescent="0.2">
      <c r="K176" s="68" t="s">
        <v>947</v>
      </c>
      <c r="L176" s="68" t="s">
        <v>946</v>
      </c>
    </row>
    <row r="177" spans="11:12" x14ac:dyDescent="0.2">
      <c r="K177" s="68" t="s">
        <v>603</v>
      </c>
      <c r="L177" s="68" t="s">
        <v>602</v>
      </c>
    </row>
    <row r="178" spans="11:12" x14ac:dyDescent="0.2">
      <c r="K178" s="68" t="s">
        <v>637</v>
      </c>
      <c r="L178" s="68" t="s">
        <v>636</v>
      </c>
    </row>
    <row r="179" spans="11:12" x14ac:dyDescent="0.2">
      <c r="K179" s="68" t="s">
        <v>747</v>
      </c>
      <c r="L179" s="68" t="s">
        <v>746</v>
      </c>
    </row>
    <row r="180" spans="11:12" x14ac:dyDescent="0.2">
      <c r="K180" s="68" t="s">
        <v>737</v>
      </c>
      <c r="L180" s="68" t="s">
        <v>736</v>
      </c>
    </row>
    <row r="181" spans="11:12" x14ac:dyDescent="0.2">
      <c r="K181" s="68" t="s">
        <v>1133</v>
      </c>
      <c r="L181" s="68" t="s">
        <v>1132</v>
      </c>
    </row>
    <row r="182" spans="11:12" x14ac:dyDescent="0.2">
      <c r="K182" s="68" t="s">
        <v>537</v>
      </c>
      <c r="L182" s="68" t="s">
        <v>536</v>
      </c>
    </row>
    <row r="183" spans="11:12" x14ac:dyDescent="0.2">
      <c r="K183" s="68" t="s">
        <v>561</v>
      </c>
      <c r="L183" s="68" t="s">
        <v>560</v>
      </c>
    </row>
    <row r="184" spans="11:12" x14ac:dyDescent="0.2">
      <c r="K184" s="68" t="s">
        <v>1039</v>
      </c>
      <c r="L184" s="68" t="s">
        <v>1038</v>
      </c>
    </row>
    <row r="185" spans="11:12" x14ac:dyDescent="0.2">
      <c r="K185" s="68" t="s">
        <v>305</v>
      </c>
      <c r="L185" s="68" t="s">
        <v>304</v>
      </c>
    </row>
    <row r="186" spans="11:12" x14ac:dyDescent="0.2">
      <c r="K186" s="68" t="s">
        <v>1107</v>
      </c>
      <c r="L186" s="68" t="s">
        <v>1106</v>
      </c>
    </row>
    <row r="187" spans="11:12" x14ac:dyDescent="0.2">
      <c r="K187" s="68" t="s">
        <v>1101</v>
      </c>
      <c r="L187" s="68" t="s">
        <v>1100</v>
      </c>
    </row>
    <row r="188" spans="11:12" x14ac:dyDescent="0.2">
      <c r="K188" s="68" t="s">
        <v>313</v>
      </c>
      <c r="L188" s="68" t="s">
        <v>312</v>
      </c>
    </row>
    <row r="189" spans="11:12" x14ac:dyDescent="0.2">
      <c r="K189" s="68" t="s">
        <v>785</v>
      </c>
      <c r="L189" s="68" t="s">
        <v>784</v>
      </c>
    </row>
    <row r="190" spans="11:12" x14ac:dyDescent="0.2">
      <c r="K190" s="68" t="s">
        <v>897</v>
      </c>
      <c r="L190" s="68" t="s">
        <v>896</v>
      </c>
    </row>
    <row r="191" spans="11:12" x14ac:dyDescent="0.2">
      <c r="K191" s="68" t="s">
        <v>345</v>
      </c>
      <c r="L191" s="68" t="s">
        <v>344</v>
      </c>
    </row>
    <row r="192" spans="11:12" x14ac:dyDescent="0.2">
      <c r="K192" s="68" t="s">
        <v>883</v>
      </c>
      <c r="L192" s="68" t="s">
        <v>882</v>
      </c>
    </row>
    <row r="193" spans="11:12" x14ac:dyDescent="0.2">
      <c r="K193" s="68" t="s">
        <v>833</v>
      </c>
      <c r="L193" s="68" t="s">
        <v>832</v>
      </c>
    </row>
    <row r="194" spans="11:12" x14ac:dyDescent="0.2">
      <c r="K194" s="68" t="s">
        <v>531</v>
      </c>
      <c r="L194" s="68" t="s">
        <v>530</v>
      </c>
    </row>
    <row r="195" spans="11:12" x14ac:dyDescent="0.2">
      <c r="K195" s="68" t="s">
        <v>513</v>
      </c>
      <c r="L195" s="68" t="s">
        <v>512</v>
      </c>
    </row>
    <row r="196" spans="11:12" x14ac:dyDescent="0.2">
      <c r="K196" s="68" t="s">
        <v>559</v>
      </c>
      <c r="L196" s="68" t="s">
        <v>558</v>
      </c>
    </row>
    <row r="197" spans="11:12" x14ac:dyDescent="0.2">
      <c r="K197" s="68" t="s">
        <v>853</v>
      </c>
      <c r="L197" s="68" t="s">
        <v>852</v>
      </c>
    </row>
    <row r="198" spans="11:12" x14ac:dyDescent="0.2">
      <c r="K198" s="68" t="s">
        <v>443</v>
      </c>
      <c r="L198" s="68" t="s">
        <v>442</v>
      </c>
    </row>
    <row r="199" spans="11:12" x14ac:dyDescent="0.2">
      <c r="K199" s="68" t="s">
        <v>433</v>
      </c>
      <c r="L199" s="68" t="s">
        <v>432</v>
      </c>
    </row>
    <row r="200" spans="11:12" x14ac:dyDescent="0.2">
      <c r="K200" s="68" t="s">
        <v>969</v>
      </c>
      <c r="L200" s="68" t="s">
        <v>968</v>
      </c>
    </row>
    <row r="201" spans="11:12" x14ac:dyDescent="0.2">
      <c r="K201" s="68" t="s">
        <v>669</v>
      </c>
      <c r="L201" s="68" t="s">
        <v>668</v>
      </c>
    </row>
    <row r="202" spans="11:12" x14ac:dyDescent="0.2">
      <c r="K202" s="68" t="s">
        <v>285</v>
      </c>
      <c r="L202" s="68" t="s">
        <v>284</v>
      </c>
    </row>
    <row r="203" spans="11:12" x14ac:dyDescent="0.2">
      <c r="K203" s="68" t="s">
        <v>1049</v>
      </c>
      <c r="L203" s="68" t="s">
        <v>1048</v>
      </c>
    </row>
    <row r="204" spans="11:12" x14ac:dyDescent="0.2">
      <c r="K204" s="68" t="s">
        <v>807</v>
      </c>
      <c r="L204" s="68" t="s">
        <v>806</v>
      </c>
    </row>
    <row r="205" spans="11:12" x14ac:dyDescent="0.2">
      <c r="K205" s="68" t="s">
        <v>427</v>
      </c>
      <c r="L205" s="68" t="s">
        <v>426</v>
      </c>
    </row>
    <row r="206" spans="11:12" x14ac:dyDescent="0.2">
      <c r="K206" s="68" t="s">
        <v>463</v>
      </c>
      <c r="L206" s="68" t="s">
        <v>462</v>
      </c>
    </row>
    <row r="207" spans="11:12" x14ac:dyDescent="0.2">
      <c r="K207" s="68" t="s">
        <v>971</v>
      </c>
      <c r="L207" s="68" t="s">
        <v>970</v>
      </c>
    </row>
    <row r="208" spans="11:12" x14ac:dyDescent="0.2">
      <c r="K208" s="68" t="s">
        <v>429</v>
      </c>
      <c r="L208" s="68" t="s">
        <v>428</v>
      </c>
    </row>
    <row r="209" spans="11:12" x14ac:dyDescent="0.2">
      <c r="K209" s="68" t="s">
        <v>357</v>
      </c>
      <c r="L209" s="68" t="s">
        <v>356</v>
      </c>
    </row>
    <row r="210" spans="11:12" x14ac:dyDescent="0.2">
      <c r="K210" s="68" t="s">
        <v>821</v>
      </c>
      <c r="L210" s="68" t="s">
        <v>820</v>
      </c>
    </row>
    <row r="211" spans="11:12" x14ac:dyDescent="0.2">
      <c r="K211" s="68" t="s">
        <v>825</v>
      </c>
      <c r="L211" s="68" t="s">
        <v>824</v>
      </c>
    </row>
    <row r="212" spans="11:12" x14ac:dyDescent="0.2">
      <c r="K212" s="68" t="s">
        <v>783</v>
      </c>
      <c r="L212" s="68" t="s">
        <v>782</v>
      </c>
    </row>
    <row r="213" spans="11:12" x14ac:dyDescent="0.2">
      <c r="K213" s="68" t="s">
        <v>335</v>
      </c>
      <c r="L213" s="68" t="s">
        <v>334</v>
      </c>
    </row>
    <row r="214" spans="11:12" x14ac:dyDescent="0.2">
      <c r="K214" s="68" t="s">
        <v>983</v>
      </c>
      <c r="L214" s="68" t="s">
        <v>982</v>
      </c>
    </row>
    <row r="215" spans="11:12" x14ac:dyDescent="0.2">
      <c r="K215" s="68" t="s">
        <v>689</v>
      </c>
      <c r="L215" s="68" t="s">
        <v>688</v>
      </c>
    </row>
    <row r="216" spans="11:12" x14ac:dyDescent="0.2">
      <c r="K216" s="68" t="s">
        <v>287</v>
      </c>
      <c r="L216" s="68" t="s">
        <v>286</v>
      </c>
    </row>
    <row r="217" spans="11:12" x14ac:dyDescent="0.2">
      <c r="K217" s="68" t="s">
        <v>1127</v>
      </c>
      <c r="L217" s="68" t="s">
        <v>1126</v>
      </c>
    </row>
    <row r="218" spans="11:12" x14ac:dyDescent="0.2">
      <c r="K218" s="68" t="s">
        <v>839</v>
      </c>
      <c r="L218" s="68" t="s">
        <v>838</v>
      </c>
    </row>
    <row r="219" spans="11:12" x14ac:dyDescent="0.2">
      <c r="K219" s="68" t="s">
        <v>353</v>
      </c>
      <c r="L219" s="68" t="s">
        <v>352</v>
      </c>
    </row>
    <row r="220" spans="11:12" x14ac:dyDescent="0.2">
      <c r="K220" s="68" t="s">
        <v>841</v>
      </c>
      <c r="L220" s="68" t="s">
        <v>840</v>
      </c>
    </row>
    <row r="221" spans="11:12" x14ac:dyDescent="0.2">
      <c r="K221" s="68" t="s">
        <v>445</v>
      </c>
      <c r="L221" s="68" t="s">
        <v>444</v>
      </c>
    </row>
    <row r="222" spans="11:12" x14ac:dyDescent="0.2">
      <c r="K222" s="68" t="s">
        <v>317</v>
      </c>
      <c r="L222" s="68" t="s">
        <v>316</v>
      </c>
    </row>
    <row r="223" spans="11:12" x14ac:dyDescent="0.2">
      <c r="K223" s="68" t="s">
        <v>289</v>
      </c>
      <c r="L223" s="68" t="s">
        <v>288</v>
      </c>
    </row>
    <row r="224" spans="11:12" x14ac:dyDescent="0.2">
      <c r="K224" s="68" t="s">
        <v>1103</v>
      </c>
      <c r="L224" s="68" t="s">
        <v>1102</v>
      </c>
    </row>
    <row r="225" spans="11:12" x14ac:dyDescent="0.2">
      <c r="K225" s="68" t="s">
        <v>855</v>
      </c>
      <c r="L225" s="68" t="s">
        <v>854</v>
      </c>
    </row>
    <row r="226" spans="11:12" x14ac:dyDescent="0.2">
      <c r="K226" s="68" t="s">
        <v>741</v>
      </c>
      <c r="L226" s="68" t="s">
        <v>740</v>
      </c>
    </row>
    <row r="227" spans="11:12" x14ac:dyDescent="0.2">
      <c r="K227" s="68" t="s">
        <v>473</v>
      </c>
      <c r="L227" s="68" t="s">
        <v>472</v>
      </c>
    </row>
    <row r="228" spans="11:12" x14ac:dyDescent="0.2">
      <c r="K228" s="68" t="s">
        <v>755</v>
      </c>
      <c r="L228" s="68" t="s">
        <v>754</v>
      </c>
    </row>
    <row r="229" spans="11:12" x14ac:dyDescent="0.2">
      <c r="K229" s="68" t="s">
        <v>743</v>
      </c>
      <c r="L229" s="68" t="s">
        <v>742</v>
      </c>
    </row>
    <row r="230" spans="11:12" x14ac:dyDescent="0.2">
      <c r="K230" s="68" t="s">
        <v>715</v>
      </c>
      <c r="L230" s="68" t="s">
        <v>714</v>
      </c>
    </row>
    <row r="231" spans="11:12" x14ac:dyDescent="0.2">
      <c r="K231" s="68" t="s">
        <v>267</v>
      </c>
      <c r="L231" s="68" t="s">
        <v>266</v>
      </c>
    </row>
    <row r="232" spans="11:12" x14ac:dyDescent="0.2">
      <c r="K232" s="68" t="s">
        <v>1069</v>
      </c>
      <c r="L232" s="68" t="s">
        <v>1068</v>
      </c>
    </row>
    <row r="233" spans="11:12" x14ac:dyDescent="0.2">
      <c r="K233" s="68" t="s">
        <v>751</v>
      </c>
      <c r="L233" s="68" t="s">
        <v>750</v>
      </c>
    </row>
    <row r="234" spans="11:12" x14ac:dyDescent="0.2">
      <c r="K234" s="68" t="s">
        <v>745</v>
      </c>
      <c r="L234" s="68" t="s">
        <v>744</v>
      </c>
    </row>
    <row r="235" spans="11:12" x14ac:dyDescent="0.2">
      <c r="K235" s="68" t="s">
        <v>233</v>
      </c>
      <c r="L235" s="68" t="s">
        <v>232</v>
      </c>
    </row>
    <row r="236" spans="11:12" x14ac:dyDescent="0.2">
      <c r="K236" s="68" t="s">
        <v>753</v>
      </c>
      <c r="L236" s="68" t="s">
        <v>752</v>
      </c>
    </row>
    <row r="237" spans="11:12" x14ac:dyDescent="0.2">
      <c r="K237" s="68" t="s">
        <v>573</v>
      </c>
      <c r="L237" s="68" t="s">
        <v>572</v>
      </c>
    </row>
    <row r="238" spans="11:12" x14ac:dyDescent="0.2">
      <c r="K238" s="68" t="s">
        <v>699</v>
      </c>
      <c r="L238" s="68" t="s">
        <v>698</v>
      </c>
    </row>
    <row r="239" spans="11:12" x14ac:dyDescent="0.2">
      <c r="K239" s="68" t="s">
        <v>923</v>
      </c>
      <c r="L239" s="68" t="s">
        <v>922</v>
      </c>
    </row>
    <row r="240" spans="11:12" x14ac:dyDescent="0.2">
      <c r="K240" s="68" t="s">
        <v>553</v>
      </c>
      <c r="L240" s="68" t="s">
        <v>552</v>
      </c>
    </row>
    <row r="241" spans="11:12" x14ac:dyDescent="0.2">
      <c r="K241" s="68" t="s">
        <v>283</v>
      </c>
      <c r="L241" s="68" t="s">
        <v>282</v>
      </c>
    </row>
    <row r="242" spans="11:12" x14ac:dyDescent="0.2">
      <c r="K242" s="68" t="s">
        <v>651</v>
      </c>
      <c r="L242" s="68" t="s">
        <v>650</v>
      </c>
    </row>
    <row r="243" spans="11:12" x14ac:dyDescent="0.2">
      <c r="K243" s="68" t="s">
        <v>1071</v>
      </c>
      <c r="L243" s="68" t="s">
        <v>1070</v>
      </c>
    </row>
    <row r="244" spans="11:12" x14ac:dyDescent="0.2">
      <c r="K244" s="68" t="s">
        <v>965</v>
      </c>
      <c r="L244" s="68" t="s">
        <v>964</v>
      </c>
    </row>
    <row r="245" spans="11:12" x14ac:dyDescent="0.2">
      <c r="K245" s="68" t="s">
        <v>219</v>
      </c>
      <c r="L245" s="68" t="s">
        <v>218</v>
      </c>
    </row>
    <row r="246" spans="11:12" x14ac:dyDescent="0.2">
      <c r="K246" s="68" t="s">
        <v>829</v>
      </c>
      <c r="L246" s="68" t="s">
        <v>828</v>
      </c>
    </row>
    <row r="247" spans="11:12" x14ac:dyDescent="0.2">
      <c r="K247" s="68" t="s">
        <v>1095</v>
      </c>
      <c r="L247" s="68" t="s">
        <v>1094</v>
      </c>
    </row>
    <row r="248" spans="11:12" x14ac:dyDescent="0.2">
      <c r="K248" s="68" t="s">
        <v>237</v>
      </c>
      <c r="L248" s="68" t="s">
        <v>236</v>
      </c>
    </row>
    <row r="249" spans="11:12" x14ac:dyDescent="0.2">
      <c r="K249" s="68" t="s">
        <v>647</v>
      </c>
      <c r="L249" s="68" t="s">
        <v>646</v>
      </c>
    </row>
    <row r="250" spans="11:12" x14ac:dyDescent="0.2">
      <c r="K250" s="68" t="s">
        <v>627</v>
      </c>
      <c r="L250" s="68" t="s">
        <v>626</v>
      </c>
    </row>
    <row r="251" spans="11:12" x14ac:dyDescent="0.2">
      <c r="K251" s="68" t="s">
        <v>711</v>
      </c>
      <c r="L251" s="68" t="s">
        <v>710</v>
      </c>
    </row>
    <row r="252" spans="11:12" x14ac:dyDescent="0.2">
      <c r="K252" s="68" t="s">
        <v>451</v>
      </c>
      <c r="L252" s="68" t="s">
        <v>450</v>
      </c>
    </row>
    <row r="253" spans="11:12" x14ac:dyDescent="0.2">
      <c r="K253" s="68" t="s">
        <v>217</v>
      </c>
      <c r="L253" s="68" t="s">
        <v>216</v>
      </c>
    </row>
    <row r="254" spans="11:12" x14ac:dyDescent="0.2">
      <c r="K254" s="68" t="s">
        <v>383</v>
      </c>
      <c r="L254" s="68" t="s">
        <v>382</v>
      </c>
    </row>
    <row r="255" spans="11:12" x14ac:dyDescent="0.2">
      <c r="K255" s="68" t="s">
        <v>417</v>
      </c>
      <c r="L255" s="68" t="s">
        <v>416</v>
      </c>
    </row>
    <row r="256" spans="11:12" x14ac:dyDescent="0.2">
      <c r="K256" s="68" t="s">
        <v>501</v>
      </c>
      <c r="L256" s="68" t="s">
        <v>500</v>
      </c>
    </row>
    <row r="257" spans="11:12" x14ac:dyDescent="0.2">
      <c r="K257" s="68" t="s">
        <v>975</v>
      </c>
      <c r="L257" s="68" t="s">
        <v>974</v>
      </c>
    </row>
    <row r="258" spans="11:12" x14ac:dyDescent="0.2">
      <c r="K258" s="68" t="s">
        <v>565</v>
      </c>
      <c r="L258" s="68" t="s">
        <v>564</v>
      </c>
    </row>
    <row r="259" spans="11:12" x14ac:dyDescent="0.2">
      <c r="K259" s="68" t="s">
        <v>621</v>
      </c>
      <c r="L259" s="68" t="s">
        <v>620</v>
      </c>
    </row>
    <row r="260" spans="11:12" x14ac:dyDescent="0.2">
      <c r="K260" s="68" t="s">
        <v>1005</v>
      </c>
      <c r="L260" s="68" t="s">
        <v>1004</v>
      </c>
    </row>
    <row r="261" spans="11:12" x14ac:dyDescent="0.2">
      <c r="K261" s="68" t="s">
        <v>683</v>
      </c>
      <c r="L261" s="68" t="s">
        <v>682</v>
      </c>
    </row>
    <row r="262" spans="11:12" x14ac:dyDescent="0.2">
      <c r="K262" s="68" t="s">
        <v>403</v>
      </c>
      <c r="L262" s="68" t="s">
        <v>402</v>
      </c>
    </row>
    <row r="263" spans="11:12" x14ac:dyDescent="0.2">
      <c r="K263" s="68" t="s">
        <v>497</v>
      </c>
      <c r="L263" s="68" t="s">
        <v>496</v>
      </c>
    </row>
    <row r="264" spans="11:12" x14ac:dyDescent="0.2">
      <c r="K264" s="68" t="s">
        <v>339</v>
      </c>
      <c r="L264" s="68" t="s">
        <v>338</v>
      </c>
    </row>
    <row r="265" spans="11:12" x14ac:dyDescent="0.2">
      <c r="K265" s="68" t="s">
        <v>643</v>
      </c>
      <c r="L265" s="68" t="s">
        <v>642</v>
      </c>
    </row>
    <row r="266" spans="11:12" x14ac:dyDescent="0.2">
      <c r="K266" s="68" t="s">
        <v>991</v>
      </c>
      <c r="L266" s="68" t="s">
        <v>990</v>
      </c>
    </row>
    <row r="267" spans="11:12" x14ac:dyDescent="0.2">
      <c r="K267" s="68" t="s">
        <v>601</v>
      </c>
      <c r="L267" s="68" t="s">
        <v>600</v>
      </c>
    </row>
    <row r="268" spans="11:12" x14ac:dyDescent="0.2">
      <c r="K268" s="68" t="s">
        <v>251</v>
      </c>
      <c r="L268" s="68" t="s">
        <v>250</v>
      </c>
    </row>
    <row r="269" spans="11:12" x14ac:dyDescent="0.2">
      <c r="K269" s="68" t="s">
        <v>665</v>
      </c>
      <c r="L269" s="68" t="s">
        <v>664</v>
      </c>
    </row>
    <row r="270" spans="11:12" x14ac:dyDescent="0.2">
      <c r="K270" s="68" t="s">
        <v>507</v>
      </c>
      <c r="L270" s="68" t="s">
        <v>506</v>
      </c>
    </row>
    <row r="271" spans="11:12" x14ac:dyDescent="0.2">
      <c r="K271" s="68" t="s">
        <v>465</v>
      </c>
      <c r="L271" s="68" t="s">
        <v>464</v>
      </c>
    </row>
    <row r="272" spans="11:12" x14ac:dyDescent="0.2">
      <c r="K272" s="68" t="s">
        <v>593</v>
      </c>
      <c r="L272" s="68" t="s">
        <v>592</v>
      </c>
    </row>
    <row r="273" spans="11:12" x14ac:dyDescent="0.2">
      <c r="K273" s="68" t="s">
        <v>579</v>
      </c>
      <c r="L273" s="68" t="s">
        <v>578</v>
      </c>
    </row>
    <row r="274" spans="11:12" x14ac:dyDescent="0.2">
      <c r="K274" s="68" t="s">
        <v>281</v>
      </c>
      <c r="L274" s="68" t="s">
        <v>280</v>
      </c>
    </row>
    <row r="275" spans="11:12" x14ac:dyDescent="0.2">
      <c r="K275" s="68" t="s">
        <v>567</v>
      </c>
      <c r="L275" s="68" t="s">
        <v>566</v>
      </c>
    </row>
    <row r="276" spans="11:12" x14ac:dyDescent="0.2">
      <c r="K276" s="68" t="s">
        <v>271</v>
      </c>
      <c r="L276" s="68" t="s">
        <v>270</v>
      </c>
    </row>
    <row r="277" spans="11:12" x14ac:dyDescent="0.2">
      <c r="K277" s="68" t="s">
        <v>781</v>
      </c>
      <c r="L277" s="68" t="s">
        <v>780</v>
      </c>
    </row>
    <row r="278" spans="11:12" x14ac:dyDescent="0.2">
      <c r="K278" s="68" t="s">
        <v>913</v>
      </c>
      <c r="L278" s="68" t="s">
        <v>912</v>
      </c>
    </row>
    <row r="279" spans="11:12" x14ac:dyDescent="0.2">
      <c r="K279" s="68" t="s">
        <v>777</v>
      </c>
      <c r="L279" s="68" t="s">
        <v>776</v>
      </c>
    </row>
    <row r="280" spans="11:12" x14ac:dyDescent="0.2">
      <c r="K280" s="68" t="s">
        <v>873</v>
      </c>
      <c r="L280" s="68" t="s">
        <v>872</v>
      </c>
    </row>
    <row r="281" spans="11:12" x14ac:dyDescent="0.2">
      <c r="K281" s="68" t="s">
        <v>629</v>
      </c>
      <c r="L281" s="68" t="s">
        <v>628</v>
      </c>
    </row>
    <row r="282" spans="11:12" x14ac:dyDescent="0.2">
      <c r="K282" s="68" t="s">
        <v>485</v>
      </c>
      <c r="L282" s="68" t="s">
        <v>484</v>
      </c>
    </row>
    <row r="283" spans="11:12" x14ac:dyDescent="0.2">
      <c r="K283" s="68" t="s">
        <v>571</v>
      </c>
      <c r="L283" s="68" t="s">
        <v>570</v>
      </c>
    </row>
    <row r="284" spans="11:12" x14ac:dyDescent="0.2">
      <c r="K284" s="68" t="s">
        <v>673</v>
      </c>
      <c r="L284" s="68" t="s">
        <v>672</v>
      </c>
    </row>
    <row r="285" spans="11:12" x14ac:dyDescent="0.2">
      <c r="K285" s="68" t="s">
        <v>1105</v>
      </c>
      <c r="L285" s="68" t="s">
        <v>1104</v>
      </c>
    </row>
    <row r="286" spans="11:12" x14ac:dyDescent="0.2">
      <c r="K286" s="68" t="s">
        <v>551</v>
      </c>
      <c r="L286" s="68" t="s">
        <v>550</v>
      </c>
    </row>
    <row r="287" spans="11:12" x14ac:dyDescent="0.2">
      <c r="K287" s="68" t="s">
        <v>587</v>
      </c>
      <c r="L287" s="68" t="s">
        <v>586</v>
      </c>
    </row>
    <row r="288" spans="11:12" x14ac:dyDescent="0.2">
      <c r="K288" s="68" t="s">
        <v>939</v>
      </c>
      <c r="L288" s="68" t="s">
        <v>938</v>
      </c>
    </row>
    <row r="289" spans="11:12" x14ac:dyDescent="0.2">
      <c r="K289" s="68" t="s">
        <v>909</v>
      </c>
      <c r="L289" s="68" t="s">
        <v>908</v>
      </c>
    </row>
    <row r="290" spans="11:12" x14ac:dyDescent="0.2">
      <c r="K290" s="68" t="s">
        <v>613</v>
      </c>
      <c r="L290" s="68" t="s">
        <v>612</v>
      </c>
    </row>
    <row r="291" spans="11:12" x14ac:dyDescent="0.2">
      <c r="K291" s="68" t="s">
        <v>475</v>
      </c>
      <c r="L291" s="68" t="s">
        <v>474</v>
      </c>
    </row>
    <row r="292" spans="11:12" x14ac:dyDescent="0.2">
      <c r="K292" s="68" t="s">
        <v>911</v>
      </c>
      <c r="L292" s="68" t="s">
        <v>910</v>
      </c>
    </row>
    <row r="293" spans="11:12" x14ac:dyDescent="0.2">
      <c r="K293" s="68" t="s">
        <v>577</v>
      </c>
      <c r="L293" s="68" t="s">
        <v>576</v>
      </c>
    </row>
    <row r="294" spans="11:12" x14ac:dyDescent="0.2">
      <c r="K294" s="68" t="s">
        <v>721</v>
      </c>
      <c r="L294" s="68" t="s">
        <v>720</v>
      </c>
    </row>
    <row r="295" spans="11:12" x14ac:dyDescent="0.2">
      <c r="K295" s="68" t="s">
        <v>607</v>
      </c>
      <c r="L295" s="68" t="s">
        <v>606</v>
      </c>
    </row>
    <row r="296" spans="11:12" x14ac:dyDescent="0.2">
      <c r="K296" s="68" t="s">
        <v>941</v>
      </c>
      <c r="L296" s="68" t="s">
        <v>940</v>
      </c>
    </row>
    <row r="297" spans="11:12" x14ac:dyDescent="0.2">
      <c r="K297" s="68" t="s">
        <v>949</v>
      </c>
      <c r="L297" s="68" t="s">
        <v>948</v>
      </c>
    </row>
    <row r="298" spans="11:12" x14ac:dyDescent="0.2">
      <c r="K298" s="68" t="s">
        <v>555</v>
      </c>
      <c r="L298" s="68" t="s">
        <v>554</v>
      </c>
    </row>
    <row r="299" spans="11:12" x14ac:dyDescent="0.2">
      <c r="K299" s="68" t="s">
        <v>769</v>
      </c>
      <c r="L299" s="68" t="s">
        <v>768</v>
      </c>
    </row>
    <row r="300" spans="11:12" x14ac:dyDescent="0.2">
      <c r="K300" s="68" t="s">
        <v>675</v>
      </c>
      <c r="L300" s="68" t="s">
        <v>674</v>
      </c>
    </row>
    <row r="301" spans="11:12" x14ac:dyDescent="0.2">
      <c r="K301" s="68" t="s">
        <v>557</v>
      </c>
      <c r="L301" s="68" t="s">
        <v>556</v>
      </c>
    </row>
    <row r="302" spans="11:12" x14ac:dyDescent="0.2">
      <c r="K302" s="68" t="s">
        <v>425</v>
      </c>
      <c r="L302" s="68" t="s">
        <v>424</v>
      </c>
    </row>
    <row r="303" spans="11:12" x14ac:dyDescent="0.2">
      <c r="K303" s="68" t="s">
        <v>315</v>
      </c>
      <c r="L303" s="68" t="s">
        <v>314</v>
      </c>
    </row>
    <row r="304" spans="11:12" x14ac:dyDescent="0.2">
      <c r="K304" s="68" t="s">
        <v>679</v>
      </c>
      <c r="L304" s="68" t="s">
        <v>678</v>
      </c>
    </row>
    <row r="305" spans="11:12" x14ac:dyDescent="0.2">
      <c r="K305" s="68" t="s">
        <v>903</v>
      </c>
      <c r="L305" s="68" t="s">
        <v>902</v>
      </c>
    </row>
    <row r="306" spans="11:12" x14ac:dyDescent="0.2">
      <c r="K306" s="68" t="s">
        <v>645</v>
      </c>
      <c r="L306" s="68" t="s">
        <v>644</v>
      </c>
    </row>
    <row r="307" spans="11:12" x14ac:dyDescent="0.2">
      <c r="K307" s="68" t="s">
        <v>997</v>
      </c>
      <c r="L307" s="68" t="s">
        <v>996</v>
      </c>
    </row>
    <row r="308" spans="11:12" x14ac:dyDescent="0.2">
      <c r="K308" s="68" t="s">
        <v>1065</v>
      </c>
      <c r="L308" s="68" t="s">
        <v>1064</v>
      </c>
    </row>
    <row r="309" spans="11:12" x14ac:dyDescent="0.2">
      <c r="K309" s="68" t="s">
        <v>533</v>
      </c>
      <c r="L309" s="68" t="s">
        <v>532</v>
      </c>
    </row>
    <row r="310" spans="11:12" x14ac:dyDescent="0.2">
      <c r="K310" s="68" t="s">
        <v>671</v>
      </c>
      <c r="L310" s="68" t="s">
        <v>670</v>
      </c>
    </row>
    <row r="311" spans="11:12" x14ac:dyDescent="0.2">
      <c r="K311" s="68" t="s">
        <v>791</v>
      </c>
      <c r="L311" s="68" t="s">
        <v>790</v>
      </c>
    </row>
    <row r="312" spans="11:12" x14ac:dyDescent="0.2">
      <c r="K312" s="68" t="s">
        <v>657</v>
      </c>
      <c r="L312" s="68" t="s">
        <v>656</v>
      </c>
    </row>
    <row r="313" spans="11:12" x14ac:dyDescent="0.2">
      <c r="K313" s="68" t="s">
        <v>633</v>
      </c>
      <c r="L313" s="68" t="s">
        <v>632</v>
      </c>
    </row>
    <row r="314" spans="11:12" x14ac:dyDescent="0.2">
      <c r="K314" s="68" t="s">
        <v>397</v>
      </c>
      <c r="L314" s="68" t="s">
        <v>396</v>
      </c>
    </row>
    <row r="315" spans="11:12" x14ac:dyDescent="0.2">
      <c r="K315" s="68" t="s">
        <v>597</v>
      </c>
      <c r="L315" s="68" t="s">
        <v>596</v>
      </c>
    </row>
    <row r="316" spans="11:12" x14ac:dyDescent="0.2">
      <c r="K316" s="68" t="s">
        <v>641</v>
      </c>
      <c r="L316" s="68" t="s">
        <v>640</v>
      </c>
    </row>
    <row r="317" spans="11:12" x14ac:dyDescent="0.2">
      <c r="K317" s="68" t="s">
        <v>1077</v>
      </c>
      <c r="L317" s="68" t="s">
        <v>1076</v>
      </c>
    </row>
    <row r="318" spans="11:12" x14ac:dyDescent="0.2">
      <c r="K318" s="68" t="s">
        <v>549</v>
      </c>
      <c r="L318" s="68" t="s">
        <v>548</v>
      </c>
    </row>
    <row r="319" spans="11:12" x14ac:dyDescent="0.2">
      <c r="K319" s="68" t="s">
        <v>499</v>
      </c>
      <c r="L319" s="68" t="s">
        <v>498</v>
      </c>
    </row>
    <row r="320" spans="11:12" x14ac:dyDescent="0.2">
      <c r="K320" s="68" t="s">
        <v>615</v>
      </c>
      <c r="L320" s="68" t="s">
        <v>614</v>
      </c>
    </row>
    <row r="321" spans="11:12" x14ac:dyDescent="0.2">
      <c r="K321" s="68" t="s">
        <v>859</v>
      </c>
      <c r="L321" s="68" t="s">
        <v>858</v>
      </c>
    </row>
    <row r="322" spans="11:12" x14ac:dyDescent="0.2">
      <c r="K322" s="68" t="s">
        <v>763</v>
      </c>
      <c r="L322" s="68" t="s">
        <v>762</v>
      </c>
    </row>
    <row r="323" spans="11:12" x14ac:dyDescent="0.2">
      <c r="K323" s="68" t="s">
        <v>649</v>
      </c>
      <c r="L323" s="68" t="s">
        <v>648</v>
      </c>
    </row>
    <row r="324" spans="11:12" x14ac:dyDescent="0.2">
      <c r="K324" s="68" t="s">
        <v>325</v>
      </c>
      <c r="L324" s="68" t="s">
        <v>324</v>
      </c>
    </row>
    <row r="325" spans="11:12" x14ac:dyDescent="0.2">
      <c r="K325" s="68" t="s">
        <v>491</v>
      </c>
      <c r="L325" s="68" t="s">
        <v>490</v>
      </c>
    </row>
    <row r="326" spans="11:12" x14ac:dyDescent="0.2">
      <c r="K326" s="68" t="s">
        <v>677</v>
      </c>
      <c r="L326" s="68" t="s">
        <v>676</v>
      </c>
    </row>
    <row r="327" spans="11:12" x14ac:dyDescent="0.2">
      <c r="K327" s="68" t="s">
        <v>215</v>
      </c>
      <c r="L327" s="68" t="s">
        <v>214</v>
      </c>
    </row>
    <row r="328" spans="11:12" x14ac:dyDescent="0.2">
      <c r="K328" s="68" t="s">
        <v>1083</v>
      </c>
      <c r="L328" s="68" t="s">
        <v>1082</v>
      </c>
    </row>
    <row r="329" spans="11:12" x14ac:dyDescent="0.2">
      <c r="K329" s="68" t="s">
        <v>563</v>
      </c>
      <c r="L329" s="68" t="s">
        <v>562</v>
      </c>
    </row>
    <row r="330" spans="11:12" x14ac:dyDescent="0.2">
      <c r="K330" s="68" t="s">
        <v>539</v>
      </c>
      <c r="L330" s="68" t="s">
        <v>538</v>
      </c>
    </row>
    <row r="331" spans="11:12" x14ac:dyDescent="0.2">
      <c r="K331" s="68" t="s">
        <v>739</v>
      </c>
      <c r="L331" s="68" t="s">
        <v>738</v>
      </c>
    </row>
    <row r="332" spans="11:12" x14ac:dyDescent="0.2">
      <c r="K332" s="68" t="s">
        <v>595</v>
      </c>
      <c r="L332" s="68" t="s">
        <v>594</v>
      </c>
    </row>
    <row r="333" spans="11:12" x14ac:dyDescent="0.2">
      <c r="K333" s="68" t="s">
        <v>1051</v>
      </c>
      <c r="L333" s="68" t="s">
        <v>1050</v>
      </c>
    </row>
    <row r="334" spans="11:12" x14ac:dyDescent="0.2">
      <c r="K334" s="68" t="s">
        <v>511</v>
      </c>
      <c r="L334" s="68" t="s">
        <v>510</v>
      </c>
    </row>
    <row r="335" spans="11:12" x14ac:dyDescent="0.2">
      <c r="K335" s="68" t="s">
        <v>221</v>
      </c>
      <c r="L335" s="68" t="s">
        <v>220</v>
      </c>
    </row>
    <row r="336" spans="11:12" x14ac:dyDescent="0.2">
      <c r="K336" s="68" t="s">
        <v>223</v>
      </c>
      <c r="L336" s="68" t="s">
        <v>222</v>
      </c>
    </row>
    <row r="337" spans="11:12" x14ac:dyDescent="0.2">
      <c r="K337" s="68" t="s">
        <v>961</v>
      </c>
      <c r="L337" s="68" t="s">
        <v>960</v>
      </c>
    </row>
    <row r="338" spans="11:12" x14ac:dyDescent="0.2">
      <c r="K338" s="68" t="s">
        <v>681</v>
      </c>
      <c r="L338" s="68" t="s">
        <v>680</v>
      </c>
    </row>
    <row r="339" spans="11:12" x14ac:dyDescent="0.2">
      <c r="K339" s="68" t="s">
        <v>835</v>
      </c>
      <c r="L339" s="68" t="s">
        <v>834</v>
      </c>
    </row>
    <row r="340" spans="11:12" x14ac:dyDescent="0.2">
      <c r="K340" s="68" t="s">
        <v>985</v>
      </c>
      <c r="L340" s="68" t="s">
        <v>984</v>
      </c>
    </row>
    <row r="341" spans="11:12" x14ac:dyDescent="0.2">
      <c r="K341" s="68" t="s">
        <v>435</v>
      </c>
      <c r="L341" s="68" t="s">
        <v>434</v>
      </c>
    </row>
    <row r="342" spans="11:12" x14ac:dyDescent="0.2">
      <c r="K342" s="68" t="s">
        <v>1129</v>
      </c>
      <c r="L342" s="68" t="s">
        <v>1128</v>
      </c>
    </row>
    <row r="343" spans="11:12" x14ac:dyDescent="0.2">
      <c r="K343" s="68" t="s">
        <v>535</v>
      </c>
      <c r="L343" s="68" t="s">
        <v>534</v>
      </c>
    </row>
    <row r="344" spans="11:12" x14ac:dyDescent="0.2">
      <c r="K344" s="68" t="s">
        <v>701</v>
      </c>
      <c r="L344" s="68" t="s">
        <v>700</v>
      </c>
    </row>
    <row r="345" spans="11:12" x14ac:dyDescent="0.2">
      <c r="K345" s="68" t="s">
        <v>925</v>
      </c>
      <c r="L345" s="68" t="s">
        <v>924</v>
      </c>
    </row>
    <row r="346" spans="11:12" x14ac:dyDescent="0.2">
      <c r="K346" s="68" t="s">
        <v>209</v>
      </c>
      <c r="L346" s="68" t="s">
        <v>208</v>
      </c>
    </row>
    <row r="347" spans="11:12" x14ac:dyDescent="0.2">
      <c r="K347" s="68" t="s">
        <v>489</v>
      </c>
      <c r="L347" s="68" t="s">
        <v>488</v>
      </c>
    </row>
    <row r="348" spans="11:12" x14ac:dyDescent="0.2">
      <c r="K348" s="68" t="s">
        <v>967</v>
      </c>
      <c r="L348" s="68" t="s">
        <v>966</v>
      </c>
    </row>
    <row r="349" spans="11:12" x14ac:dyDescent="0.2">
      <c r="K349" s="68" t="s">
        <v>765</v>
      </c>
      <c r="L349" s="68" t="s">
        <v>764</v>
      </c>
    </row>
    <row r="350" spans="11:12" x14ac:dyDescent="0.2">
      <c r="K350" s="68" t="s">
        <v>367</v>
      </c>
      <c r="L350" s="68" t="s">
        <v>366</v>
      </c>
    </row>
    <row r="351" spans="11:12" x14ac:dyDescent="0.2">
      <c r="K351" s="68" t="s">
        <v>793</v>
      </c>
      <c r="L351" s="68" t="s">
        <v>792</v>
      </c>
    </row>
    <row r="352" spans="11:12" x14ac:dyDescent="0.2">
      <c r="K352" s="68" t="s">
        <v>323</v>
      </c>
      <c r="L352" s="68" t="s">
        <v>322</v>
      </c>
    </row>
    <row r="353" spans="11:12" x14ac:dyDescent="0.2">
      <c r="K353" s="68" t="s">
        <v>933</v>
      </c>
      <c r="L353" s="68" t="s">
        <v>932</v>
      </c>
    </row>
    <row r="354" spans="11:12" x14ac:dyDescent="0.2">
      <c r="K354" s="68" t="s">
        <v>337</v>
      </c>
      <c r="L354" s="68" t="s">
        <v>336</v>
      </c>
    </row>
    <row r="355" spans="11:12" x14ac:dyDescent="0.2">
      <c r="K355" s="68" t="s">
        <v>1081</v>
      </c>
      <c r="L355" s="68" t="s">
        <v>1080</v>
      </c>
    </row>
    <row r="356" spans="11:12" x14ac:dyDescent="0.2">
      <c r="K356" s="68" t="s">
        <v>541</v>
      </c>
      <c r="L356" s="68" t="s">
        <v>540</v>
      </c>
    </row>
    <row r="357" spans="11:12" x14ac:dyDescent="0.2">
      <c r="K357" s="68" t="s">
        <v>293</v>
      </c>
      <c r="L357" s="68" t="s">
        <v>292</v>
      </c>
    </row>
    <row r="358" spans="11:12" x14ac:dyDescent="0.2">
      <c r="K358" s="68" t="s">
        <v>259</v>
      </c>
      <c r="L358" s="68" t="s">
        <v>258</v>
      </c>
    </row>
    <row r="359" spans="11:12" x14ac:dyDescent="0.2">
      <c r="K359" s="68" t="s">
        <v>713</v>
      </c>
      <c r="L359" s="68" t="s">
        <v>712</v>
      </c>
    </row>
    <row r="360" spans="11:12" x14ac:dyDescent="0.2">
      <c r="K360" s="68" t="s">
        <v>817</v>
      </c>
      <c r="L360" s="68" t="s">
        <v>816</v>
      </c>
    </row>
    <row r="361" spans="11:12" x14ac:dyDescent="0.2">
      <c r="K361" s="68" t="s">
        <v>1013</v>
      </c>
      <c r="L361" s="68" t="s">
        <v>1012</v>
      </c>
    </row>
    <row r="362" spans="11:12" x14ac:dyDescent="0.2">
      <c r="K362" s="68" t="s">
        <v>371</v>
      </c>
      <c r="L362" s="68" t="s">
        <v>370</v>
      </c>
    </row>
    <row r="363" spans="11:12" x14ac:dyDescent="0.2">
      <c r="K363" s="68" t="s">
        <v>667</v>
      </c>
      <c r="L363" s="68" t="s">
        <v>666</v>
      </c>
    </row>
    <row r="364" spans="11:12" x14ac:dyDescent="0.2">
      <c r="K364" s="68" t="s">
        <v>297</v>
      </c>
      <c r="L364" s="68" t="s">
        <v>296</v>
      </c>
    </row>
    <row r="365" spans="11:12" x14ac:dyDescent="0.2">
      <c r="K365" s="68" t="s">
        <v>823</v>
      </c>
      <c r="L365" s="68" t="s">
        <v>822</v>
      </c>
    </row>
    <row r="366" spans="11:12" x14ac:dyDescent="0.2">
      <c r="K366" s="68" t="s">
        <v>1019</v>
      </c>
      <c r="L366" s="68" t="s">
        <v>1018</v>
      </c>
    </row>
    <row r="367" spans="11:12" x14ac:dyDescent="0.2">
      <c r="K367" s="68" t="s">
        <v>1087</v>
      </c>
      <c r="L367" s="68" t="s">
        <v>1086</v>
      </c>
    </row>
    <row r="368" spans="11:12" x14ac:dyDescent="0.2">
      <c r="K368" s="68" t="s">
        <v>705</v>
      </c>
      <c r="L368" s="68" t="s">
        <v>704</v>
      </c>
    </row>
    <row r="369" spans="11:12" x14ac:dyDescent="0.2">
      <c r="K369" s="68" t="s">
        <v>799</v>
      </c>
      <c r="L369" s="68" t="s">
        <v>798</v>
      </c>
    </row>
    <row r="370" spans="11:12" x14ac:dyDescent="0.2">
      <c r="K370" s="68" t="s">
        <v>749</v>
      </c>
      <c r="L370" s="68" t="s">
        <v>748</v>
      </c>
    </row>
    <row r="371" spans="11:12" x14ac:dyDescent="0.2">
      <c r="K371" s="68" t="s">
        <v>457</v>
      </c>
      <c r="L371" s="68" t="s">
        <v>456</v>
      </c>
    </row>
    <row r="372" spans="11:12" x14ac:dyDescent="0.2">
      <c r="K372" s="68" t="s">
        <v>757</v>
      </c>
      <c r="L372" s="68" t="s">
        <v>756</v>
      </c>
    </row>
    <row r="373" spans="11:12" x14ac:dyDescent="0.2">
      <c r="K373" s="68" t="s">
        <v>299</v>
      </c>
      <c r="L373" s="68" t="s">
        <v>298</v>
      </c>
    </row>
    <row r="374" spans="11:12" x14ac:dyDescent="0.2">
      <c r="K374" s="68" t="s">
        <v>697</v>
      </c>
      <c r="L374" s="68" t="s">
        <v>696</v>
      </c>
    </row>
    <row r="375" spans="11:12" x14ac:dyDescent="0.2">
      <c r="K375" s="68" t="s">
        <v>455</v>
      </c>
      <c r="L375" s="68" t="s">
        <v>454</v>
      </c>
    </row>
    <row r="376" spans="11:12" x14ac:dyDescent="0.2">
      <c r="K376" s="68" t="s">
        <v>255</v>
      </c>
      <c r="L376" s="68" t="s">
        <v>254</v>
      </c>
    </row>
    <row r="377" spans="11:12" x14ac:dyDescent="0.2">
      <c r="K377" s="68" t="s">
        <v>611</v>
      </c>
      <c r="L377" s="68" t="s">
        <v>610</v>
      </c>
    </row>
    <row r="378" spans="11:12" x14ac:dyDescent="0.2">
      <c r="K378" s="68" t="s">
        <v>269</v>
      </c>
      <c r="L378" s="68" t="s">
        <v>268</v>
      </c>
    </row>
    <row r="379" spans="11:12" x14ac:dyDescent="0.2">
      <c r="K379" s="68" t="s">
        <v>391</v>
      </c>
      <c r="L379" s="68" t="s">
        <v>390</v>
      </c>
    </row>
    <row r="380" spans="11:12" x14ac:dyDescent="0.2">
      <c r="K380" s="68" t="s">
        <v>787</v>
      </c>
      <c r="L380" s="68" t="s">
        <v>786</v>
      </c>
    </row>
    <row r="381" spans="11:12" x14ac:dyDescent="0.2">
      <c r="K381" s="68" t="s">
        <v>479</v>
      </c>
      <c r="L381" s="68" t="s">
        <v>478</v>
      </c>
    </row>
    <row r="382" spans="11:12" x14ac:dyDescent="0.2">
      <c r="K382" s="68" t="s">
        <v>809</v>
      </c>
      <c r="L382" s="68" t="s">
        <v>808</v>
      </c>
    </row>
    <row r="383" spans="11:12" x14ac:dyDescent="0.2">
      <c r="K383" s="68" t="s">
        <v>953</v>
      </c>
      <c r="L383" s="68" t="s">
        <v>952</v>
      </c>
    </row>
    <row r="384" spans="11:12" x14ac:dyDescent="0.2">
      <c r="K384" s="68" t="s">
        <v>543</v>
      </c>
      <c r="L384" s="68" t="s">
        <v>542</v>
      </c>
    </row>
    <row r="385" spans="11:12" x14ac:dyDescent="0.2">
      <c r="K385" s="68" t="s">
        <v>431</v>
      </c>
      <c r="L385" s="68" t="s">
        <v>430</v>
      </c>
    </row>
    <row r="386" spans="11:12" x14ac:dyDescent="0.2">
      <c r="K386" s="68" t="s">
        <v>395</v>
      </c>
      <c r="L386" s="68" t="s">
        <v>394</v>
      </c>
    </row>
    <row r="387" spans="11:12" x14ac:dyDescent="0.2">
      <c r="K387" s="68" t="s">
        <v>291</v>
      </c>
      <c r="L387" s="68" t="s">
        <v>290</v>
      </c>
    </row>
    <row r="388" spans="11:12" x14ac:dyDescent="0.2">
      <c r="K388" s="68" t="s">
        <v>927</v>
      </c>
      <c r="L388" s="68" t="s">
        <v>926</v>
      </c>
    </row>
    <row r="389" spans="11:12" x14ac:dyDescent="0.2">
      <c r="K389" s="68" t="s">
        <v>889</v>
      </c>
      <c r="L389" s="68" t="s">
        <v>888</v>
      </c>
    </row>
    <row r="390" spans="11:12" x14ac:dyDescent="0.2">
      <c r="K390" s="68" t="s">
        <v>779</v>
      </c>
      <c r="L390" s="68" t="s">
        <v>778</v>
      </c>
    </row>
    <row r="391" spans="11:12" x14ac:dyDescent="0.2">
      <c r="K391" s="68" t="s">
        <v>937</v>
      </c>
      <c r="L391" s="68" t="s">
        <v>936</v>
      </c>
    </row>
    <row r="392" spans="11:12" x14ac:dyDescent="0.2">
      <c r="K392" s="68" t="s">
        <v>1135</v>
      </c>
      <c r="L392" s="68" t="s">
        <v>1134</v>
      </c>
    </row>
    <row r="393" spans="11:12" x14ac:dyDescent="0.2">
      <c r="K393" s="68" t="s">
        <v>441</v>
      </c>
      <c r="L393" s="68" t="s">
        <v>440</v>
      </c>
    </row>
    <row r="394" spans="11:12" x14ac:dyDescent="0.2">
      <c r="K394" s="68" t="s">
        <v>377</v>
      </c>
      <c r="L394" s="68" t="s">
        <v>376</v>
      </c>
    </row>
    <row r="395" spans="11:12" x14ac:dyDescent="0.2">
      <c r="K395" s="68" t="s">
        <v>723</v>
      </c>
      <c r="L395" s="68" t="s">
        <v>722</v>
      </c>
    </row>
    <row r="396" spans="11:12" x14ac:dyDescent="0.2">
      <c r="K396" s="68" t="s">
        <v>703</v>
      </c>
      <c r="L396" s="68" t="s">
        <v>702</v>
      </c>
    </row>
    <row r="397" spans="11:12" x14ac:dyDescent="0.2">
      <c r="K397" s="68" t="s">
        <v>929</v>
      </c>
      <c r="L397" s="68" t="s">
        <v>928</v>
      </c>
    </row>
    <row r="398" spans="11:12" x14ac:dyDescent="0.2">
      <c r="K398" s="68" t="s">
        <v>1075</v>
      </c>
      <c r="L398" s="68" t="s">
        <v>1074</v>
      </c>
    </row>
    <row r="399" spans="11:12" x14ac:dyDescent="0.2">
      <c r="K399" s="68" t="s">
        <v>249</v>
      </c>
      <c r="L399" s="68" t="s">
        <v>248</v>
      </c>
    </row>
    <row r="400" spans="11:12" x14ac:dyDescent="0.2">
      <c r="K400" s="68" t="s">
        <v>1045</v>
      </c>
      <c r="L400" s="68" t="s">
        <v>1044</v>
      </c>
    </row>
    <row r="401" spans="11:12" x14ac:dyDescent="0.2">
      <c r="K401" s="68" t="s">
        <v>1097</v>
      </c>
      <c r="L401" s="68" t="s">
        <v>1096</v>
      </c>
    </row>
    <row r="402" spans="11:12" x14ac:dyDescent="0.2">
      <c r="K402" s="68" t="s">
        <v>1043</v>
      </c>
      <c r="L402" s="68" t="s">
        <v>1042</v>
      </c>
    </row>
    <row r="403" spans="11:12" x14ac:dyDescent="0.2">
      <c r="K403" s="68" t="s">
        <v>1099</v>
      </c>
      <c r="L403" s="68" t="s">
        <v>1098</v>
      </c>
    </row>
    <row r="404" spans="11:12" x14ac:dyDescent="0.2">
      <c r="K404" s="68" t="s">
        <v>1041</v>
      </c>
      <c r="L404" s="68" t="s">
        <v>1040</v>
      </c>
    </row>
    <row r="405" spans="11:12" x14ac:dyDescent="0.2">
      <c r="K405" s="68" t="s">
        <v>907</v>
      </c>
      <c r="L405" s="68" t="s">
        <v>906</v>
      </c>
    </row>
    <row r="406" spans="11:12" x14ac:dyDescent="0.2">
      <c r="K406" s="68" t="s">
        <v>729</v>
      </c>
      <c r="L406" s="68" t="s">
        <v>728</v>
      </c>
    </row>
    <row r="407" spans="11:12" x14ac:dyDescent="0.2">
      <c r="K407" s="68" t="s">
        <v>525</v>
      </c>
      <c r="L407" s="68" t="s">
        <v>524</v>
      </c>
    </row>
    <row r="408" spans="11:12" x14ac:dyDescent="0.2">
      <c r="K408" s="68" t="s">
        <v>693</v>
      </c>
      <c r="L408" s="68" t="s">
        <v>692</v>
      </c>
    </row>
    <row r="409" spans="11:12" x14ac:dyDescent="0.2">
      <c r="K409" s="68" t="s">
        <v>517</v>
      </c>
      <c r="L409" s="68" t="s">
        <v>516</v>
      </c>
    </row>
    <row r="410" spans="11:12" x14ac:dyDescent="0.2">
      <c r="K410" s="68" t="s">
        <v>661</v>
      </c>
      <c r="L410" s="68" t="s">
        <v>660</v>
      </c>
    </row>
    <row r="411" spans="11:12" x14ac:dyDescent="0.2">
      <c r="K411" s="68" t="s">
        <v>653</v>
      </c>
      <c r="L411" s="68" t="s">
        <v>652</v>
      </c>
    </row>
    <row r="412" spans="11:12" x14ac:dyDescent="0.2">
      <c r="K412" s="68" t="s">
        <v>467</v>
      </c>
      <c r="L412" s="68" t="s">
        <v>466</v>
      </c>
    </row>
    <row r="413" spans="11:12" x14ac:dyDescent="0.2">
      <c r="K413" s="68" t="s">
        <v>819</v>
      </c>
      <c r="L413" s="68" t="s">
        <v>818</v>
      </c>
    </row>
    <row r="414" spans="11:12" x14ac:dyDescent="0.2">
      <c r="K414" s="68" t="s">
        <v>261</v>
      </c>
      <c r="L414" s="68" t="s">
        <v>260</v>
      </c>
    </row>
    <row r="415" spans="11:12" x14ac:dyDescent="0.2">
      <c r="K415" s="68" t="s">
        <v>227</v>
      </c>
      <c r="L415" s="68" t="s">
        <v>226</v>
      </c>
    </row>
    <row r="416" spans="11:12" x14ac:dyDescent="0.2">
      <c r="K416" s="68" t="s">
        <v>759</v>
      </c>
      <c r="L416" s="68" t="s">
        <v>758</v>
      </c>
    </row>
    <row r="417" spans="11:12" x14ac:dyDescent="0.2">
      <c r="K417" s="68" t="s">
        <v>447</v>
      </c>
      <c r="L417" s="68" t="s">
        <v>446</v>
      </c>
    </row>
    <row r="418" spans="11:12" x14ac:dyDescent="0.2">
      <c r="K418" s="68" t="s">
        <v>1047</v>
      </c>
      <c r="L418" s="68" t="s">
        <v>1046</v>
      </c>
    </row>
    <row r="419" spans="11:12" x14ac:dyDescent="0.2">
      <c r="K419" s="68" t="s">
        <v>581</v>
      </c>
      <c r="L419" s="68" t="s">
        <v>580</v>
      </c>
    </row>
    <row r="420" spans="11:12" x14ac:dyDescent="0.2">
      <c r="K420" s="68" t="s">
        <v>955</v>
      </c>
      <c r="L420" s="68" t="s">
        <v>954</v>
      </c>
    </row>
    <row r="421" spans="11:12" x14ac:dyDescent="0.2">
      <c r="K421" s="68" t="s">
        <v>263</v>
      </c>
      <c r="L421" s="68" t="s">
        <v>262</v>
      </c>
    </row>
    <row r="422" spans="11:12" x14ac:dyDescent="0.2">
      <c r="K422" s="68" t="s">
        <v>875</v>
      </c>
      <c r="L422" s="68" t="s">
        <v>874</v>
      </c>
    </row>
    <row r="423" spans="11:12" x14ac:dyDescent="0.2">
      <c r="K423" s="68" t="s">
        <v>1115</v>
      </c>
      <c r="L423" s="68" t="s">
        <v>1114</v>
      </c>
    </row>
    <row r="424" spans="11:12" x14ac:dyDescent="0.2">
      <c r="K424" s="68" t="s">
        <v>381</v>
      </c>
      <c r="L424" s="68" t="s">
        <v>380</v>
      </c>
    </row>
    <row r="425" spans="11:12" x14ac:dyDescent="0.2">
      <c r="K425" s="68" t="s">
        <v>239</v>
      </c>
      <c r="L425" s="68" t="s">
        <v>238</v>
      </c>
    </row>
    <row r="426" spans="11:12" x14ac:dyDescent="0.2">
      <c r="K426" s="68" t="s">
        <v>515</v>
      </c>
      <c r="L426" s="68" t="s">
        <v>514</v>
      </c>
    </row>
    <row r="427" spans="11:12" x14ac:dyDescent="0.2">
      <c r="K427" s="68" t="s">
        <v>851</v>
      </c>
      <c r="L427" s="68" t="s">
        <v>850</v>
      </c>
    </row>
    <row r="428" spans="11:12" x14ac:dyDescent="0.2">
      <c r="K428" s="68" t="s">
        <v>771</v>
      </c>
      <c r="L428" s="68" t="s">
        <v>770</v>
      </c>
    </row>
    <row r="429" spans="11:12" x14ac:dyDescent="0.2">
      <c r="K429" s="68" t="s">
        <v>635</v>
      </c>
      <c r="L429" s="68" t="s">
        <v>634</v>
      </c>
    </row>
    <row r="430" spans="11:12" x14ac:dyDescent="0.2">
      <c r="K430" s="68" t="s">
        <v>423</v>
      </c>
      <c r="L430" s="68" t="s">
        <v>422</v>
      </c>
    </row>
    <row r="431" spans="11:12" x14ac:dyDescent="0.2">
      <c r="K431" s="68" t="s">
        <v>887</v>
      </c>
      <c r="L431" s="68" t="s">
        <v>886</v>
      </c>
    </row>
    <row r="432" spans="11:12" x14ac:dyDescent="0.2">
      <c r="K432" s="68" t="s">
        <v>311</v>
      </c>
      <c r="L432" s="68" t="s">
        <v>310</v>
      </c>
    </row>
    <row r="433" spans="11:12" x14ac:dyDescent="0.2">
      <c r="K433" s="68" t="s">
        <v>591</v>
      </c>
      <c r="L433" s="68" t="s">
        <v>590</v>
      </c>
    </row>
    <row r="434" spans="11:12" x14ac:dyDescent="0.2">
      <c r="K434" s="68" t="s">
        <v>943</v>
      </c>
      <c r="L434" s="68" t="s">
        <v>942</v>
      </c>
    </row>
    <row r="435" spans="11:12" x14ac:dyDescent="0.2">
      <c r="K435" s="68" t="s">
        <v>695</v>
      </c>
      <c r="L435" s="68" t="s">
        <v>694</v>
      </c>
    </row>
    <row r="436" spans="11:12" x14ac:dyDescent="0.2">
      <c r="K436" s="68" t="s">
        <v>321</v>
      </c>
      <c r="L436" s="68" t="s">
        <v>320</v>
      </c>
    </row>
    <row r="437" spans="11:12" x14ac:dyDescent="0.2">
      <c r="K437" s="68" t="s">
        <v>521</v>
      </c>
      <c r="L437" s="68" t="s">
        <v>520</v>
      </c>
    </row>
    <row r="438" spans="11:12" x14ac:dyDescent="0.2">
      <c r="K438" s="68" t="s">
        <v>211</v>
      </c>
      <c r="L438" s="68" t="s">
        <v>210</v>
      </c>
    </row>
    <row r="439" spans="11:12" x14ac:dyDescent="0.2">
      <c r="K439" s="68" t="s">
        <v>1061</v>
      </c>
      <c r="L439" s="68" t="s">
        <v>1060</v>
      </c>
    </row>
    <row r="440" spans="11:12" x14ac:dyDescent="0.2">
      <c r="K440" s="68" t="s">
        <v>503</v>
      </c>
      <c r="L440" s="68" t="s">
        <v>502</v>
      </c>
    </row>
    <row r="441" spans="11:12" x14ac:dyDescent="0.2">
      <c r="K441" s="68" t="s">
        <v>453</v>
      </c>
      <c r="L441" s="68" t="s">
        <v>452</v>
      </c>
    </row>
    <row r="442" spans="11:12" x14ac:dyDescent="0.2">
      <c r="K442" s="68" t="s">
        <v>469</v>
      </c>
      <c r="L442" s="68" t="s">
        <v>468</v>
      </c>
    </row>
    <row r="443" spans="11:12" x14ac:dyDescent="0.2">
      <c r="K443" s="68" t="s">
        <v>389</v>
      </c>
      <c r="L443" s="68" t="s">
        <v>388</v>
      </c>
    </row>
    <row r="444" spans="11:12" x14ac:dyDescent="0.2">
      <c r="K444" s="68" t="s">
        <v>1093</v>
      </c>
      <c r="L444" s="68" t="s">
        <v>1092</v>
      </c>
    </row>
    <row r="445" spans="11:12" x14ac:dyDescent="0.2">
      <c r="K445" s="68" t="s">
        <v>241</v>
      </c>
      <c r="L445" s="68" t="s">
        <v>240</v>
      </c>
    </row>
    <row r="446" spans="11:12" x14ac:dyDescent="0.2">
      <c r="K446" s="68" t="s">
        <v>1125</v>
      </c>
      <c r="L446" s="68" t="s">
        <v>1124</v>
      </c>
    </row>
    <row r="447" spans="11:12" x14ac:dyDescent="0.2">
      <c r="K447" s="68" t="s">
        <v>631</v>
      </c>
      <c r="L447" s="68" t="s">
        <v>630</v>
      </c>
    </row>
    <row r="448" spans="11:12" x14ac:dyDescent="0.2">
      <c r="K448" s="68" t="s">
        <v>301</v>
      </c>
      <c r="L448" s="68" t="s">
        <v>300</v>
      </c>
    </row>
    <row r="449" spans="11:12" x14ac:dyDescent="0.2">
      <c r="K449" s="68" t="s">
        <v>277</v>
      </c>
      <c r="L449" s="68" t="s">
        <v>276</v>
      </c>
    </row>
    <row r="450" spans="11:12" x14ac:dyDescent="0.2">
      <c r="K450" s="68" t="s">
        <v>1117</v>
      </c>
      <c r="L450" s="68" t="s">
        <v>1116</v>
      </c>
    </row>
    <row r="451" spans="11:12" x14ac:dyDescent="0.2">
      <c r="K451" s="68" t="s">
        <v>623</v>
      </c>
      <c r="L451" s="68" t="s">
        <v>622</v>
      </c>
    </row>
    <row r="452" spans="11:12" x14ac:dyDescent="0.2">
      <c r="K452" s="68" t="s">
        <v>879</v>
      </c>
      <c r="L452" s="68" t="s">
        <v>878</v>
      </c>
    </row>
    <row r="453" spans="11:12" x14ac:dyDescent="0.2">
      <c r="K453" s="68" t="s">
        <v>845</v>
      </c>
      <c r="L453" s="68" t="s">
        <v>844</v>
      </c>
    </row>
    <row r="454" spans="11:12" x14ac:dyDescent="0.2">
      <c r="K454" s="68" t="s">
        <v>495</v>
      </c>
      <c r="L454" s="68" t="s">
        <v>494</v>
      </c>
    </row>
    <row r="455" spans="11:12" x14ac:dyDescent="0.2">
      <c r="K455" s="68" t="s">
        <v>505</v>
      </c>
      <c r="L455" s="68" t="s">
        <v>504</v>
      </c>
    </row>
    <row r="456" spans="11:12" x14ac:dyDescent="0.2">
      <c r="K456" s="68" t="s">
        <v>827</v>
      </c>
      <c r="L456" s="68" t="s">
        <v>826</v>
      </c>
    </row>
    <row r="457" spans="11:12" x14ac:dyDescent="0.2">
      <c r="K457" s="68" t="s">
        <v>449</v>
      </c>
      <c r="L457" s="68" t="s">
        <v>448</v>
      </c>
    </row>
    <row r="458" spans="11:12" x14ac:dyDescent="0.2">
      <c r="K458" s="68" t="s">
        <v>881</v>
      </c>
      <c r="L458" s="68" t="s">
        <v>880</v>
      </c>
    </row>
    <row r="459" spans="11:12" x14ac:dyDescent="0.2">
      <c r="K459" s="68" t="s">
        <v>993</v>
      </c>
      <c r="L459" s="68" t="s">
        <v>992</v>
      </c>
    </row>
    <row r="460" spans="11:12" x14ac:dyDescent="0.2">
      <c r="K460" s="68" t="s">
        <v>461</v>
      </c>
      <c r="L460" s="68" t="s">
        <v>460</v>
      </c>
    </row>
    <row r="461" spans="11:12" x14ac:dyDescent="0.2">
      <c r="K461" s="68" t="s">
        <v>899</v>
      </c>
      <c r="L461" s="68" t="s">
        <v>898</v>
      </c>
    </row>
    <row r="462" spans="11:12" x14ac:dyDescent="0.2">
      <c r="K462" s="68" t="s">
        <v>979</v>
      </c>
      <c r="L462" s="68" t="s">
        <v>978</v>
      </c>
    </row>
    <row r="463" spans="11:12" x14ac:dyDescent="0.2">
      <c r="K463" s="68" t="s">
        <v>225</v>
      </c>
      <c r="L463" s="68" t="s">
        <v>224</v>
      </c>
    </row>
    <row r="464" spans="11:12" x14ac:dyDescent="0.2">
      <c r="K464" s="68" t="s">
        <v>1091</v>
      </c>
      <c r="L464" s="68" t="s">
        <v>1090</v>
      </c>
    </row>
    <row r="465" spans="11:12" x14ac:dyDescent="0.2">
      <c r="K465" s="68" t="s">
        <v>1057</v>
      </c>
      <c r="L465" s="68" t="s">
        <v>1056</v>
      </c>
    </row>
    <row r="466" spans="11:12" x14ac:dyDescent="0.2">
      <c r="K466" s="68" t="s">
        <v>973</v>
      </c>
      <c r="L466" s="68" t="s">
        <v>972</v>
      </c>
    </row>
  </sheetData>
  <sheetProtection algorithmName="SHA-512" hashValue="RyhHma5/49HCmJ7qHPwldQHWQ6pOpz48Th0CIuKoE5T8dn4IgwcIdV5qpqiQNljTV4FfPJslM24VGqg46p5UGg==" saltValue="2rRlCz2L+nYyotFkMEoQyA==" spinCount="100000" sheet="1" objects="1" scenarios="1" selectLockedCells="1" selectUnlockedCells="1"/>
  <sortState ref="K2:L466">
    <sortCondition ref="K2:K466"/>
  </sortState>
  <phoneticPr fontId="0" type="noConversion"/>
  <pageMargins left="0.75" right="0.75" top="1" bottom="1" header="0.5" footer="0.5"/>
  <pageSetup paperSize="9"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66"/>
  <sheetViews>
    <sheetView workbookViewId="0">
      <pane ySplit="1" topLeftCell="A29" activePane="bottomLeft" state="frozen"/>
      <selection pane="bottomLeft" activeCell="C53" sqref="C53"/>
    </sheetView>
  </sheetViews>
  <sheetFormatPr defaultRowHeight="12.75" x14ac:dyDescent="0.2"/>
  <cols>
    <col min="1" max="1" width="13.140625" style="52" customWidth="1"/>
    <col min="2" max="2" width="9" style="52" bestFit="1" customWidth="1"/>
    <col min="3" max="3" width="27.28515625" style="52" bestFit="1" customWidth="1"/>
    <col min="5" max="5" width="12.28515625" bestFit="1" customWidth="1"/>
    <col min="6" max="6" width="22.5703125" bestFit="1" customWidth="1"/>
    <col min="9" max="9" width="11.5703125" style="1" customWidth="1"/>
    <col min="10" max="10" width="9.140625" style="1"/>
  </cols>
  <sheetData>
    <row r="1" spans="1:10" x14ac:dyDescent="0.2">
      <c r="A1" s="52" t="s">
        <v>2</v>
      </c>
      <c r="B1" s="52" t="s">
        <v>127</v>
      </c>
      <c r="C1" s="52" t="s">
        <v>126</v>
      </c>
      <c r="E1" t="s">
        <v>3</v>
      </c>
      <c r="I1" s="1" t="s">
        <v>1137</v>
      </c>
      <c r="J1" s="1" t="s">
        <v>1136</v>
      </c>
    </row>
    <row r="2" spans="1:10" x14ac:dyDescent="0.2">
      <c r="A2" s="52" t="s">
        <v>4</v>
      </c>
      <c r="B2" s="52">
        <v>71301301</v>
      </c>
      <c r="C2" s="52" t="s">
        <v>5</v>
      </c>
      <c r="E2">
        <v>1</v>
      </c>
      <c r="F2" t="s">
        <v>6</v>
      </c>
      <c r="G2" t="s">
        <v>124</v>
      </c>
      <c r="I2" s="68" t="s">
        <v>207</v>
      </c>
      <c r="J2" s="68" t="s">
        <v>206</v>
      </c>
    </row>
    <row r="3" spans="1:10" x14ac:dyDescent="0.2">
      <c r="A3" s="52" t="s">
        <v>7</v>
      </c>
      <c r="B3" s="52">
        <v>71301302</v>
      </c>
      <c r="C3" s="52" t="s">
        <v>8</v>
      </c>
      <c r="E3">
        <v>2</v>
      </c>
      <c r="F3" t="s">
        <v>15</v>
      </c>
      <c r="G3" t="s">
        <v>132</v>
      </c>
      <c r="I3" s="68" t="s">
        <v>209</v>
      </c>
      <c r="J3" s="68" t="s">
        <v>208</v>
      </c>
    </row>
    <row r="4" spans="1:10" x14ac:dyDescent="0.2">
      <c r="A4" s="52" t="s">
        <v>10</v>
      </c>
      <c r="B4" s="52">
        <v>71301303</v>
      </c>
      <c r="C4" s="52" t="s">
        <v>11</v>
      </c>
      <c r="E4">
        <v>4</v>
      </c>
      <c r="F4" t="s">
        <v>20</v>
      </c>
      <c r="G4" t="s">
        <v>129</v>
      </c>
      <c r="I4" s="68" t="s">
        <v>211</v>
      </c>
      <c r="J4" s="68" t="s">
        <v>210</v>
      </c>
    </row>
    <row r="5" spans="1:10" x14ac:dyDescent="0.2">
      <c r="E5">
        <v>11</v>
      </c>
      <c r="F5" t="s">
        <v>9</v>
      </c>
      <c r="G5" t="s">
        <v>129</v>
      </c>
      <c r="I5" s="68" t="s">
        <v>213</v>
      </c>
      <c r="J5" s="68" t="s">
        <v>212</v>
      </c>
    </row>
    <row r="6" spans="1:10" x14ac:dyDescent="0.2">
      <c r="A6" s="52" t="s">
        <v>12</v>
      </c>
      <c r="B6" s="52">
        <v>71600011</v>
      </c>
      <c r="C6" s="52" t="s">
        <v>13</v>
      </c>
      <c r="E6">
        <v>15</v>
      </c>
      <c r="F6" t="s">
        <v>22</v>
      </c>
      <c r="G6" t="s">
        <v>132</v>
      </c>
      <c r="I6" s="68" t="s">
        <v>215</v>
      </c>
      <c r="J6" s="68" t="s">
        <v>214</v>
      </c>
    </row>
    <row r="7" spans="1:10" x14ac:dyDescent="0.2">
      <c r="A7" s="52" t="s">
        <v>18</v>
      </c>
      <c r="B7" s="52">
        <v>71301304</v>
      </c>
      <c r="C7" s="52" t="s">
        <v>19</v>
      </c>
      <c r="E7">
        <v>16</v>
      </c>
      <c r="F7" t="s">
        <v>23</v>
      </c>
      <c r="G7" t="s">
        <v>124</v>
      </c>
      <c r="I7" s="68" t="s">
        <v>217</v>
      </c>
      <c r="J7" s="68" t="s">
        <v>216</v>
      </c>
    </row>
    <row r="8" spans="1:10" x14ac:dyDescent="0.2">
      <c r="A8" s="52" t="s">
        <v>21</v>
      </c>
      <c r="B8" s="52">
        <v>71301201</v>
      </c>
      <c r="C8" s="52" t="s">
        <v>191</v>
      </c>
      <c r="E8">
        <v>18</v>
      </c>
      <c r="F8" t="s">
        <v>189</v>
      </c>
      <c r="G8" t="s">
        <v>130</v>
      </c>
      <c r="I8" s="68" t="s">
        <v>219</v>
      </c>
      <c r="J8" s="68" t="s">
        <v>218</v>
      </c>
    </row>
    <row r="9" spans="1:10" x14ac:dyDescent="0.2">
      <c r="A9" s="52" t="s">
        <v>24</v>
      </c>
      <c r="B9" s="52">
        <v>71301305</v>
      </c>
      <c r="C9" s="52" t="s">
        <v>25</v>
      </c>
      <c r="E9">
        <v>19</v>
      </c>
      <c r="F9" t="s">
        <v>14</v>
      </c>
      <c r="G9" t="s">
        <v>131</v>
      </c>
      <c r="I9" s="68" t="s">
        <v>221</v>
      </c>
      <c r="J9" s="68" t="s">
        <v>220</v>
      </c>
    </row>
    <row r="10" spans="1:10" x14ac:dyDescent="0.2">
      <c r="A10" s="52" t="s">
        <v>26</v>
      </c>
      <c r="B10" s="52">
        <v>71301306</v>
      </c>
      <c r="C10" s="52" t="s">
        <v>27</v>
      </c>
      <c r="E10">
        <v>20</v>
      </c>
      <c r="F10" t="s">
        <v>13</v>
      </c>
      <c r="G10" t="s">
        <v>130</v>
      </c>
      <c r="I10" s="68" t="s">
        <v>223</v>
      </c>
      <c r="J10" s="68" t="s">
        <v>222</v>
      </c>
    </row>
    <row r="11" spans="1:10" x14ac:dyDescent="0.2">
      <c r="A11" s="52" t="s">
        <v>30</v>
      </c>
      <c r="B11" s="52">
        <v>71301307</v>
      </c>
      <c r="C11" s="52" t="s">
        <v>31</v>
      </c>
      <c r="I11" s="68" t="s">
        <v>225</v>
      </c>
      <c r="J11" s="68" t="s">
        <v>224</v>
      </c>
    </row>
    <row r="12" spans="1:10" x14ac:dyDescent="0.2">
      <c r="A12" s="52" t="s">
        <v>33</v>
      </c>
      <c r="B12" s="52">
        <v>71300101</v>
      </c>
      <c r="C12" s="52" t="s">
        <v>177</v>
      </c>
      <c r="E12" t="s">
        <v>46</v>
      </c>
      <c r="I12" s="68" t="s">
        <v>227</v>
      </c>
      <c r="J12" s="68" t="s">
        <v>226</v>
      </c>
    </row>
    <row r="13" spans="1:10" x14ac:dyDescent="0.2">
      <c r="A13" s="52" t="s">
        <v>35</v>
      </c>
      <c r="B13" s="52">
        <v>71300102</v>
      </c>
      <c r="C13" s="52" t="s">
        <v>36</v>
      </c>
      <c r="E13">
        <v>61</v>
      </c>
      <c r="F13" t="s">
        <v>48</v>
      </c>
      <c r="I13" s="68" t="s">
        <v>229</v>
      </c>
      <c r="J13" s="68" t="s">
        <v>228</v>
      </c>
    </row>
    <row r="14" spans="1:10" x14ac:dyDescent="0.2">
      <c r="A14" s="52" t="s">
        <v>38</v>
      </c>
      <c r="B14" s="52">
        <v>71300103</v>
      </c>
      <c r="C14" s="52" t="s">
        <v>40</v>
      </c>
      <c r="E14">
        <v>62</v>
      </c>
      <c r="F14" t="s">
        <v>50</v>
      </c>
      <c r="I14" s="68" t="s">
        <v>231</v>
      </c>
      <c r="J14" s="68" t="s">
        <v>230</v>
      </c>
    </row>
    <row r="15" spans="1:10" x14ac:dyDescent="0.2">
      <c r="A15" s="52" t="s">
        <v>41</v>
      </c>
      <c r="B15" s="52">
        <v>71300104</v>
      </c>
      <c r="C15" s="52" t="s">
        <v>42</v>
      </c>
      <c r="E15">
        <v>63</v>
      </c>
      <c r="F15" t="s">
        <v>51</v>
      </c>
      <c r="I15" s="68" t="s">
        <v>233</v>
      </c>
      <c r="J15" s="68" t="s">
        <v>232</v>
      </c>
    </row>
    <row r="16" spans="1:10" x14ac:dyDescent="0.2">
      <c r="A16" s="52" t="s">
        <v>43</v>
      </c>
      <c r="B16" s="52">
        <v>71300105</v>
      </c>
      <c r="C16" s="52" t="s">
        <v>45</v>
      </c>
      <c r="E16">
        <v>64</v>
      </c>
      <c r="F16" t="s">
        <v>54</v>
      </c>
      <c r="I16" s="68" t="s">
        <v>235</v>
      </c>
      <c r="J16" s="68" t="s">
        <v>234</v>
      </c>
    </row>
    <row r="17" spans="1:10" x14ac:dyDescent="0.2">
      <c r="A17" s="52" t="s">
        <v>49</v>
      </c>
      <c r="B17" s="52">
        <v>71300501</v>
      </c>
      <c r="C17" s="52" t="s">
        <v>47</v>
      </c>
      <c r="E17" s="3"/>
      <c r="I17" s="68" t="s">
        <v>237</v>
      </c>
      <c r="J17" s="68" t="s">
        <v>236</v>
      </c>
    </row>
    <row r="18" spans="1:10" x14ac:dyDescent="0.2">
      <c r="A18" s="52" t="s">
        <v>52</v>
      </c>
      <c r="B18" s="52">
        <v>71300106</v>
      </c>
      <c r="C18" s="52" t="s">
        <v>53</v>
      </c>
      <c r="I18" s="68" t="s">
        <v>239</v>
      </c>
      <c r="J18" s="68" t="s">
        <v>238</v>
      </c>
    </row>
    <row r="19" spans="1:10" x14ac:dyDescent="0.2">
      <c r="A19" s="52" t="s">
        <v>55</v>
      </c>
      <c r="B19" s="52">
        <v>71300107</v>
      </c>
      <c r="C19" s="52" t="s">
        <v>56</v>
      </c>
      <c r="I19" s="68" t="s">
        <v>241</v>
      </c>
      <c r="J19" s="68" t="s">
        <v>240</v>
      </c>
    </row>
    <row r="20" spans="1:10" x14ac:dyDescent="0.2">
      <c r="A20" s="52" t="s">
        <v>57</v>
      </c>
      <c r="B20" s="52">
        <v>71300601</v>
      </c>
      <c r="C20" s="52" t="s">
        <v>58</v>
      </c>
      <c r="E20" t="s">
        <v>28</v>
      </c>
      <c r="I20" s="68" t="s">
        <v>243</v>
      </c>
      <c r="J20" s="68" t="s">
        <v>242</v>
      </c>
    </row>
    <row r="21" spans="1:10" x14ac:dyDescent="0.2">
      <c r="A21" s="52" t="s">
        <v>205</v>
      </c>
      <c r="B21" s="52">
        <v>71300706</v>
      </c>
      <c r="C21" s="52" t="s">
        <v>167</v>
      </c>
      <c r="E21" s="3">
        <v>201</v>
      </c>
      <c r="F21" t="s">
        <v>32</v>
      </c>
      <c r="I21" s="68" t="s">
        <v>245</v>
      </c>
      <c r="J21" s="68" t="s">
        <v>244</v>
      </c>
    </row>
    <row r="22" spans="1:10" x14ac:dyDescent="0.2">
      <c r="A22" s="52" t="s">
        <v>60</v>
      </c>
      <c r="B22" s="52">
        <v>71300703</v>
      </c>
      <c r="C22" s="52" t="s">
        <v>61</v>
      </c>
      <c r="E22">
        <v>205</v>
      </c>
      <c r="F22" t="s">
        <v>34</v>
      </c>
      <c r="I22" s="68" t="s">
        <v>247</v>
      </c>
      <c r="J22" s="68" t="s">
        <v>246</v>
      </c>
    </row>
    <row r="23" spans="1:10" x14ac:dyDescent="0.2">
      <c r="A23" s="52" t="s">
        <v>63</v>
      </c>
      <c r="B23" s="52">
        <v>71300301</v>
      </c>
      <c r="C23" s="52" t="s">
        <v>64</v>
      </c>
      <c r="E23" s="3">
        <v>206</v>
      </c>
      <c r="F23" t="s">
        <v>37</v>
      </c>
      <c r="I23" s="68" t="s">
        <v>249</v>
      </c>
      <c r="J23" s="68" t="s">
        <v>248</v>
      </c>
    </row>
    <row r="24" spans="1:10" x14ac:dyDescent="0.2">
      <c r="A24" s="52" t="s">
        <v>66</v>
      </c>
      <c r="B24" s="52">
        <v>71301101</v>
      </c>
      <c r="C24" s="52" t="s">
        <v>67</v>
      </c>
      <c r="E24" s="3">
        <v>209</v>
      </c>
      <c r="F24" t="s">
        <v>39</v>
      </c>
      <c r="I24" s="68" t="s">
        <v>251</v>
      </c>
      <c r="J24" s="68" t="s">
        <v>250</v>
      </c>
    </row>
    <row r="25" spans="1:10" x14ac:dyDescent="0.2">
      <c r="A25" s="52" t="s">
        <v>68</v>
      </c>
      <c r="B25" s="52">
        <v>71300401</v>
      </c>
      <c r="C25" s="52" t="s">
        <v>69</v>
      </c>
      <c r="E25" s="3"/>
      <c r="F25" s="40"/>
      <c r="I25" s="68" t="s">
        <v>253</v>
      </c>
      <c r="J25" s="68" t="s">
        <v>252</v>
      </c>
    </row>
    <row r="26" spans="1:10" x14ac:dyDescent="0.2">
      <c r="A26" s="52" t="s">
        <v>70</v>
      </c>
      <c r="B26" s="52">
        <v>71300201</v>
      </c>
      <c r="C26" s="52" t="s">
        <v>166</v>
      </c>
      <c r="E26" s="3"/>
      <c r="F26" s="40"/>
      <c r="I26" s="68" t="s">
        <v>255</v>
      </c>
      <c r="J26" s="68" t="s">
        <v>254</v>
      </c>
    </row>
    <row r="27" spans="1:10" x14ac:dyDescent="0.2">
      <c r="A27" s="52" t="s">
        <v>71</v>
      </c>
      <c r="B27" s="52">
        <v>71300901</v>
      </c>
      <c r="C27" s="52" t="s">
        <v>72</v>
      </c>
      <c r="G27" s="6"/>
      <c r="I27" s="68" t="s">
        <v>257</v>
      </c>
      <c r="J27" s="68" t="s">
        <v>256</v>
      </c>
    </row>
    <row r="28" spans="1:10" x14ac:dyDescent="0.2">
      <c r="A28" s="52" t="s">
        <v>73</v>
      </c>
      <c r="B28" s="52">
        <v>71301001</v>
      </c>
      <c r="C28" s="52" t="s">
        <v>65</v>
      </c>
      <c r="E28" s="5"/>
      <c r="G28" s="6"/>
      <c r="I28" s="68" t="s">
        <v>259</v>
      </c>
      <c r="J28" s="68" t="s">
        <v>258</v>
      </c>
    </row>
    <row r="29" spans="1:10" x14ac:dyDescent="0.2">
      <c r="A29" s="52" t="s">
        <v>74</v>
      </c>
      <c r="B29" s="52">
        <v>71300801</v>
      </c>
      <c r="C29" s="52" t="s">
        <v>62</v>
      </c>
      <c r="E29" s="5"/>
      <c r="F29" s="6"/>
      <c r="G29" s="6"/>
      <c r="I29" s="68" t="s">
        <v>261</v>
      </c>
      <c r="J29" s="68" t="s">
        <v>260</v>
      </c>
    </row>
    <row r="30" spans="1:10" x14ac:dyDescent="0.2">
      <c r="A30" s="52" t="s">
        <v>75</v>
      </c>
      <c r="B30" s="52">
        <v>71700001</v>
      </c>
      <c r="C30" s="52" t="s">
        <v>20</v>
      </c>
      <c r="E30" s="5"/>
      <c r="F30" s="6"/>
      <c r="G30" s="6"/>
      <c r="I30" s="68" t="s">
        <v>263</v>
      </c>
      <c r="J30" s="68" t="s">
        <v>262</v>
      </c>
    </row>
    <row r="31" spans="1:10" x14ac:dyDescent="0.2">
      <c r="A31" s="52" t="s">
        <v>76</v>
      </c>
      <c r="B31" s="52">
        <v>71700003</v>
      </c>
      <c r="C31" s="52" t="s">
        <v>9</v>
      </c>
      <c r="E31" s="5"/>
      <c r="G31" s="6"/>
      <c r="I31" s="68" t="s">
        <v>265</v>
      </c>
      <c r="J31" s="68" t="s">
        <v>264</v>
      </c>
    </row>
    <row r="32" spans="1:10" x14ac:dyDescent="0.2">
      <c r="A32" s="52" t="s">
        <v>77</v>
      </c>
      <c r="B32" s="52">
        <v>71300109</v>
      </c>
      <c r="C32" s="52" t="s">
        <v>78</v>
      </c>
      <c r="E32" s="5"/>
      <c r="F32" s="6"/>
      <c r="G32" s="6"/>
      <c r="I32" s="68" t="s">
        <v>267</v>
      </c>
      <c r="J32" s="68" t="s">
        <v>266</v>
      </c>
    </row>
    <row r="33" spans="1:10" x14ac:dyDescent="0.2">
      <c r="A33" s="52" t="s">
        <v>79</v>
      </c>
      <c r="B33" s="52">
        <v>71301308</v>
      </c>
      <c r="C33" s="52" t="s">
        <v>80</v>
      </c>
      <c r="E33" s="5"/>
      <c r="F33" s="6"/>
      <c r="G33" s="6"/>
      <c r="I33" s="68" t="s">
        <v>269</v>
      </c>
      <c r="J33" s="68" t="s">
        <v>268</v>
      </c>
    </row>
    <row r="34" spans="1:10" x14ac:dyDescent="0.2">
      <c r="A34" s="52" t="s">
        <v>81</v>
      </c>
      <c r="B34" s="52">
        <v>71400001</v>
      </c>
      <c r="C34" s="52" t="s">
        <v>82</v>
      </c>
      <c r="E34" s="5"/>
      <c r="G34" s="6"/>
      <c r="I34" s="68" t="s">
        <v>271</v>
      </c>
      <c r="J34" s="68" t="s">
        <v>270</v>
      </c>
    </row>
    <row r="35" spans="1:10" x14ac:dyDescent="0.2">
      <c r="A35" s="52" t="s">
        <v>83</v>
      </c>
      <c r="B35" s="52">
        <v>71301301</v>
      </c>
      <c r="C35" s="52" t="s">
        <v>5</v>
      </c>
      <c r="E35" s="5"/>
      <c r="F35" s="6"/>
      <c r="G35" s="6"/>
      <c r="I35" s="68" t="s">
        <v>273</v>
      </c>
      <c r="J35" s="68" t="s">
        <v>272</v>
      </c>
    </row>
    <row r="36" spans="1:10" x14ac:dyDescent="0.2">
      <c r="A36" s="52" t="s">
        <v>84</v>
      </c>
      <c r="B36" s="52">
        <v>71301302</v>
      </c>
      <c r="C36" s="52" t="s">
        <v>8</v>
      </c>
      <c r="E36" s="5"/>
      <c r="F36" s="6"/>
      <c r="G36" s="6"/>
      <c r="I36" s="68" t="s">
        <v>275</v>
      </c>
      <c r="J36" s="68" t="s">
        <v>274</v>
      </c>
    </row>
    <row r="37" spans="1:10" x14ac:dyDescent="0.2">
      <c r="A37" s="52" t="s">
        <v>85</v>
      </c>
      <c r="B37" s="52">
        <v>71301303</v>
      </c>
      <c r="C37" s="52" t="s">
        <v>11</v>
      </c>
      <c r="E37" s="5"/>
      <c r="G37" s="6"/>
      <c r="I37" s="68" t="s">
        <v>277</v>
      </c>
      <c r="J37" s="68" t="s">
        <v>276</v>
      </c>
    </row>
    <row r="38" spans="1:10" x14ac:dyDescent="0.2">
      <c r="A38" s="52" t="s">
        <v>86</v>
      </c>
      <c r="B38" s="52">
        <v>71600002</v>
      </c>
      <c r="C38" s="52" t="s">
        <v>189</v>
      </c>
      <c r="E38" s="5"/>
      <c r="F38" s="6"/>
      <c r="G38" s="6"/>
      <c r="I38" s="68" t="s">
        <v>279</v>
      </c>
      <c r="J38" s="68" t="s">
        <v>278</v>
      </c>
    </row>
    <row r="39" spans="1:10" x14ac:dyDescent="0.2">
      <c r="A39" s="52" t="s">
        <v>87</v>
      </c>
      <c r="B39" s="52">
        <v>71301401</v>
      </c>
      <c r="C39" s="52" t="s">
        <v>88</v>
      </c>
      <c r="E39" s="5"/>
      <c r="F39" s="6"/>
      <c r="G39" s="6"/>
      <c r="I39" s="68" t="s">
        <v>281</v>
      </c>
      <c r="J39" s="68" t="s">
        <v>280</v>
      </c>
    </row>
    <row r="40" spans="1:10" x14ac:dyDescent="0.2">
      <c r="A40" s="52" t="s">
        <v>89</v>
      </c>
      <c r="B40" s="52">
        <v>71301304</v>
      </c>
      <c r="C40" s="52" t="s">
        <v>19</v>
      </c>
      <c r="F40" s="18"/>
      <c r="G40" s="6"/>
      <c r="I40" s="68" t="s">
        <v>283</v>
      </c>
      <c r="J40" s="68" t="s">
        <v>282</v>
      </c>
    </row>
    <row r="41" spans="1:10" x14ac:dyDescent="0.2">
      <c r="A41" s="52" t="s">
        <v>90</v>
      </c>
      <c r="B41" s="52">
        <v>71301201</v>
      </c>
      <c r="C41" s="52" t="s">
        <v>191</v>
      </c>
      <c r="E41" s="18"/>
      <c r="F41" s="6"/>
      <c r="G41" s="6"/>
      <c r="I41" s="68" t="s">
        <v>285</v>
      </c>
      <c r="J41" s="68" t="s">
        <v>284</v>
      </c>
    </row>
    <row r="42" spans="1:10" x14ac:dyDescent="0.2">
      <c r="A42" s="52" t="s">
        <v>91</v>
      </c>
      <c r="B42" s="52">
        <v>71301305</v>
      </c>
      <c r="C42" s="52" t="s">
        <v>25</v>
      </c>
      <c r="E42" s="18"/>
      <c r="F42" s="6"/>
      <c r="G42" s="6"/>
      <c r="I42" s="68" t="s">
        <v>287</v>
      </c>
      <c r="J42" s="68" t="s">
        <v>286</v>
      </c>
    </row>
    <row r="43" spans="1:10" x14ac:dyDescent="0.2">
      <c r="A43" s="52" t="s">
        <v>92</v>
      </c>
      <c r="B43" s="52">
        <v>71301306</v>
      </c>
      <c r="C43" s="52" t="s">
        <v>27</v>
      </c>
      <c r="F43" s="6"/>
      <c r="G43" s="6"/>
      <c r="I43" s="68" t="s">
        <v>289</v>
      </c>
      <c r="J43" s="68" t="s">
        <v>288</v>
      </c>
    </row>
    <row r="44" spans="1:10" x14ac:dyDescent="0.2">
      <c r="A44" s="52" t="s">
        <v>93</v>
      </c>
      <c r="B44" s="52">
        <v>71301307</v>
      </c>
      <c r="C44" s="52" t="s">
        <v>31</v>
      </c>
      <c r="F44" s="6"/>
      <c r="I44" s="68" t="s">
        <v>291</v>
      </c>
      <c r="J44" s="68" t="s">
        <v>290</v>
      </c>
    </row>
    <row r="45" spans="1:10" x14ac:dyDescent="0.2">
      <c r="A45" s="52" t="s">
        <v>94</v>
      </c>
      <c r="B45" s="52">
        <v>71300101</v>
      </c>
      <c r="C45" s="52" t="s">
        <v>177</v>
      </c>
      <c r="I45" s="68" t="s">
        <v>293</v>
      </c>
      <c r="J45" s="68" t="s">
        <v>292</v>
      </c>
    </row>
    <row r="46" spans="1:10" x14ac:dyDescent="0.2">
      <c r="A46" s="52" t="s">
        <v>95</v>
      </c>
      <c r="B46" s="52">
        <v>71300102</v>
      </c>
      <c r="C46" s="52" t="s">
        <v>36</v>
      </c>
      <c r="I46" s="68" t="s">
        <v>295</v>
      </c>
      <c r="J46" s="68" t="s">
        <v>294</v>
      </c>
    </row>
    <row r="47" spans="1:10" x14ac:dyDescent="0.2">
      <c r="A47" s="52" t="s">
        <v>96</v>
      </c>
      <c r="B47" s="52">
        <v>71300103</v>
      </c>
      <c r="C47" s="52" t="s">
        <v>40</v>
      </c>
      <c r="I47" s="68" t="s">
        <v>297</v>
      </c>
      <c r="J47" s="68" t="s">
        <v>296</v>
      </c>
    </row>
    <row r="48" spans="1:10" x14ac:dyDescent="0.2">
      <c r="A48" s="52" t="s">
        <v>97</v>
      </c>
      <c r="B48" s="52">
        <v>71300104</v>
      </c>
      <c r="C48" s="52" t="s">
        <v>42</v>
      </c>
      <c r="I48" s="68" t="s">
        <v>299</v>
      </c>
      <c r="J48" s="68" t="s">
        <v>298</v>
      </c>
    </row>
    <row r="49" spans="1:10" x14ac:dyDescent="0.2">
      <c r="A49" s="52" t="s">
        <v>98</v>
      </c>
      <c r="B49" s="52">
        <v>71300105</v>
      </c>
      <c r="C49" s="52" t="s">
        <v>45</v>
      </c>
      <c r="I49" s="68" t="s">
        <v>301</v>
      </c>
      <c r="J49" s="68" t="s">
        <v>300</v>
      </c>
    </row>
    <row r="50" spans="1:10" x14ac:dyDescent="0.2">
      <c r="B50" s="62"/>
      <c r="I50" s="68" t="s">
        <v>303</v>
      </c>
      <c r="J50" s="68" t="s">
        <v>302</v>
      </c>
    </row>
    <row r="51" spans="1:10" x14ac:dyDescent="0.2">
      <c r="A51" s="52" t="s">
        <v>101</v>
      </c>
      <c r="B51" s="63">
        <v>71300501</v>
      </c>
      <c r="C51" s="52" t="s">
        <v>47</v>
      </c>
      <c r="I51" s="68" t="s">
        <v>305</v>
      </c>
      <c r="J51" s="68" t="s">
        <v>304</v>
      </c>
    </row>
    <row r="52" spans="1:10" x14ac:dyDescent="0.2">
      <c r="A52" s="52" t="s">
        <v>102</v>
      </c>
      <c r="B52" s="62">
        <v>71300106</v>
      </c>
      <c r="C52" s="52" t="s">
        <v>53</v>
      </c>
      <c r="I52" s="68" t="s">
        <v>307</v>
      </c>
      <c r="J52" s="68" t="s">
        <v>306</v>
      </c>
    </row>
    <row r="53" spans="1:10" x14ac:dyDescent="0.2">
      <c r="A53" s="52" t="s">
        <v>103</v>
      </c>
      <c r="B53" s="52">
        <v>71300107</v>
      </c>
      <c r="C53" s="52" t="s">
        <v>56</v>
      </c>
      <c r="I53" s="68" t="s">
        <v>309</v>
      </c>
      <c r="J53" s="68" t="s">
        <v>308</v>
      </c>
    </row>
    <row r="54" spans="1:10" x14ac:dyDescent="0.2">
      <c r="A54" s="52" t="s">
        <v>104</v>
      </c>
      <c r="B54" s="52">
        <v>71300601</v>
      </c>
      <c r="C54" s="52" t="s">
        <v>58</v>
      </c>
      <c r="I54" s="68" t="s">
        <v>311</v>
      </c>
      <c r="J54" s="68" t="s">
        <v>310</v>
      </c>
    </row>
    <row r="55" spans="1:10" x14ac:dyDescent="0.2">
      <c r="A55" s="52" t="s">
        <v>105</v>
      </c>
      <c r="B55" s="52">
        <v>71300703</v>
      </c>
      <c r="C55" s="52" t="s">
        <v>61</v>
      </c>
      <c r="I55" s="68" t="s">
        <v>313</v>
      </c>
      <c r="J55" s="68" t="s">
        <v>312</v>
      </c>
    </row>
    <row r="56" spans="1:10" x14ac:dyDescent="0.2">
      <c r="A56" s="52" t="s">
        <v>106</v>
      </c>
      <c r="B56" s="52">
        <v>71300301</v>
      </c>
      <c r="C56" s="52" t="s">
        <v>64</v>
      </c>
      <c r="I56" s="68" t="s">
        <v>315</v>
      </c>
      <c r="J56" s="68" t="s">
        <v>314</v>
      </c>
    </row>
    <row r="57" spans="1:10" x14ac:dyDescent="0.2">
      <c r="A57" s="52" t="s">
        <v>107</v>
      </c>
      <c r="B57" s="52">
        <v>71301101</v>
      </c>
      <c r="C57" s="52" t="s">
        <v>67</v>
      </c>
      <c r="I57" s="68" t="s">
        <v>317</v>
      </c>
      <c r="J57" s="68" t="s">
        <v>316</v>
      </c>
    </row>
    <row r="58" spans="1:10" x14ac:dyDescent="0.2">
      <c r="A58" s="52" t="s">
        <v>108</v>
      </c>
      <c r="B58" s="52">
        <v>71300401</v>
      </c>
      <c r="C58" s="52" t="s">
        <v>69</v>
      </c>
      <c r="I58" s="68" t="s">
        <v>319</v>
      </c>
      <c r="J58" s="68" t="s">
        <v>318</v>
      </c>
    </row>
    <row r="59" spans="1:10" x14ac:dyDescent="0.2">
      <c r="A59" s="52" t="s">
        <v>109</v>
      </c>
      <c r="B59" s="52">
        <v>71300201</v>
      </c>
      <c r="C59" s="52" t="s">
        <v>166</v>
      </c>
      <c r="I59" s="68" t="s">
        <v>321</v>
      </c>
      <c r="J59" s="68" t="s">
        <v>320</v>
      </c>
    </row>
    <row r="60" spans="1:10" x14ac:dyDescent="0.2">
      <c r="A60" s="52" t="s">
        <v>116</v>
      </c>
      <c r="B60" s="52">
        <v>71300201</v>
      </c>
      <c r="C60" s="52" t="s">
        <v>117</v>
      </c>
      <c r="I60" s="68" t="s">
        <v>323</v>
      </c>
      <c r="J60" s="68" t="s">
        <v>322</v>
      </c>
    </row>
    <row r="61" spans="1:10" x14ac:dyDescent="0.2">
      <c r="A61" s="52" t="s">
        <v>110</v>
      </c>
      <c r="B61" s="52">
        <v>71300901</v>
      </c>
      <c r="C61" s="52" t="s">
        <v>72</v>
      </c>
      <c r="I61" s="68" t="s">
        <v>325</v>
      </c>
      <c r="J61" s="68" t="s">
        <v>324</v>
      </c>
    </row>
    <row r="62" spans="1:10" x14ac:dyDescent="0.2">
      <c r="A62" s="52" t="s">
        <v>111</v>
      </c>
      <c r="B62" s="52">
        <v>71301001</v>
      </c>
      <c r="C62" s="52" t="s">
        <v>65</v>
      </c>
      <c r="F62" s="3"/>
      <c r="I62" s="68" t="s">
        <v>327</v>
      </c>
      <c r="J62" s="68" t="s">
        <v>326</v>
      </c>
    </row>
    <row r="63" spans="1:10" x14ac:dyDescent="0.2">
      <c r="A63" s="52" t="s">
        <v>112</v>
      </c>
      <c r="B63" s="52">
        <v>71300801</v>
      </c>
      <c r="C63" s="52" t="s">
        <v>62</v>
      </c>
      <c r="F63" s="3"/>
      <c r="I63" s="68" t="s">
        <v>329</v>
      </c>
      <c r="J63" s="68" t="s">
        <v>328</v>
      </c>
    </row>
    <row r="64" spans="1:10" x14ac:dyDescent="0.2">
      <c r="A64" s="52" t="s">
        <v>113</v>
      </c>
      <c r="B64" s="52">
        <v>71300109</v>
      </c>
      <c r="C64" s="52" t="s">
        <v>78</v>
      </c>
      <c r="I64" s="68" t="s">
        <v>331</v>
      </c>
      <c r="J64" s="68" t="s">
        <v>330</v>
      </c>
    </row>
    <row r="65" spans="1:10" x14ac:dyDescent="0.2">
      <c r="A65" s="52" t="s">
        <v>114</v>
      </c>
      <c r="B65" s="52">
        <v>71301308</v>
      </c>
      <c r="C65" s="52" t="s">
        <v>80</v>
      </c>
      <c r="I65" s="68" t="s">
        <v>333</v>
      </c>
      <c r="J65" s="68" t="s">
        <v>332</v>
      </c>
    </row>
    <row r="66" spans="1:10" x14ac:dyDescent="0.2">
      <c r="A66" s="52" t="s">
        <v>115</v>
      </c>
      <c r="B66" s="52">
        <v>71400001</v>
      </c>
      <c r="C66" s="52" t="s">
        <v>82</v>
      </c>
      <c r="I66" s="68" t="s">
        <v>335</v>
      </c>
      <c r="J66" s="68" t="s">
        <v>334</v>
      </c>
    </row>
    <row r="67" spans="1:10" x14ac:dyDescent="0.2">
      <c r="I67" s="68" t="s">
        <v>337</v>
      </c>
      <c r="J67" s="68" t="s">
        <v>336</v>
      </c>
    </row>
    <row r="68" spans="1:10" x14ac:dyDescent="0.2">
      <c r="I68" s="68" t="s">
        <v>339</v>
      </c>
      <c r="J68" s="68" t="s">
        <v>338</v>
      </c>
    </row>
    <row r="69" spans="1:10" x14ac:dyDescent="0.2">
      <c r="I69" s="68" t="s">
        <v>341</v>
      </c>
      <c r="J69" s="68" t="s">
        <v>340</v>
      </c>
    </row>
    <row r="70" spans="1:10" x14ac:dyDescent="0.2">
      <c r="I70" s="68" t="s">
        <v>343</v>
      </c>
      <c r="J70" s="68" t="s">
        <v>342</v>
      </c>
    </row>
    <row r="71" spans="1:10" x14ac:dyDescent="0.2">
      <c r="I71" s="68" t="s">
        <v>345</v>
      </c>
      <c r="J71" s="68" t="s">
        <v>344</v>
      </c>
    </row>
    <row r="72" spans="1:10" x14ac:dyDescent="0.2">
      <c r="I72" s="68" t="s">
        <v>347</v>
      </c>
      <c r="J72" s="68" t="s">
        <v>346</v>
      </c>
    </row>
    <row r="73" spans="1:10" x14ac:dyDescent="0.2">
      <c r="I73" s="68" t="s">
        <v>349</v>
      </c>
      <c r="J73" s="68" t="s">
        <v>348</v>
      </c>
    </row>
    <row r="74" spans="1:10" x14ac:dyDescent="0.2">
      <c r="I74" s="68" t="s">
        <v>351</v>
      </c>
      <c r="J74" s="68" t="s">
        <v>350</v>
      </c>
    </row>
    <row r="75" spans="1:10" x14ac:dyDescent="0.2">
      <c r="I75" s="68" t="s">
        <v>353</v>
      </c>
      <c r="J75" s="68" t="s">
        <v>352</v>
      </c>
    </row>
    <row r="76" spans="1:10" x14ac:dyDescent="0.2">
      <c r="I76" s="68" t="s">
        <v>355</v>
      </c>
      <c r="J76" s="68" t="s">
        <v>354</v>
      </c>
    </row>
    <row r="77" spans="1:10" x14ac:dyDescent="0.2">
      <c r="I77" s="68" t="s">
        <v>357</v>
      </c>
      <c r="J77" s="68" t="s">
        <v>356</v>
      </c>
    </row>
    <row r="78" spans="1:10" x14ac:dyDescent="0.2">
      <c r="I78" s="68" t="s">
        <v>359</v>
      </c>
      <c r="J78" s="68" t="s">
        <v>358</v>
      </c>
    </row>
    <row r="79" spans="1:10" x14ac:dyDescent="0.2">
      <c r="I79" s="68" t="s">
        <v>361</v>
      </c>
      <c r="J79" s="68" t="s">
        <v>360</v>
      </c>
    </row>
    <row r="80" spans="1:10" x14ac:dyDescent="0.2">
      <c r="I80" s="68" t="s">
        <v>363</v>
      </c>
      <c r="J80" s="68" t="s">
        <v>362</v>
      </c>
    </row>
    <row r="81" spans="9:10" x14ac:dyDescent="0.2">
      <c r="I81" s="68" t="s">
        <v>365</v>
      </c>
      <c r="J81" s="68" t="s">
        <v>364</v>
      </c>
    </row>
    <row r="82" spans="9:10" x14ac:dyDescent="0.2">
      <c r="I82" s="68" t="s">
        <v>367</v>
      </c>
      <c r="J82" s="68" t="s">
        <v>366</v>
      </c>
    </row>
    <row r="83" spans="9:10" x14ac:dyDescent="0.2">
      <c r="I83" s="68" t="s">
        <v>369</v>
      </c>
      <c r="J83" s="68" t="s">
        <v>368</v>
      </c>
    </row>
    <row r="84" spans="9:10" x14ac:dyDescent="0.2">
      <c r="I84" s="68" t="s">
        <v>371</v>
      </c>
      <c r="J84" s="68" t="s">
        <v>370</v>
      </c>
    </row>
    <row r="85" spans="9:10" x14ac:dyDescent="0.2">
      <c r="I85" s="68" t="s">
        <v>373</v>
      </c>
      <c r="J85" s="68" t="s">
        <v>372</v>
      </c>
    </row>
    <row r="86" spans="9:10" x14ac:dyDescent="0.2">
      <c r="I86" s="68" t="s">
        <v>375</v>
      </c>
      <c r="J86" s="68" t="s">
        <v>374</v>
      </c>
    </row>
    <row r="87" spans="9:10" x14ac:dyDescent="0.2">
      <c r="I87" s="68" t="s">
        <v>377</v>
      </c>
      <c r="J87" s="68" t="s">
        <v>376</v>
      </c>
    </row>
    <row r="88" spans="9:10" x14ac:dyDescent="0.2">
      <c r="I88" s="68" t="s">
        <v>379</v>
      </c>
      <c r="J88" s="68" t="s">
        <v>378</v>
      </c>
    </row>
    <row r="89" spans="9:10" x14ac:dyDescent="0.2">
      <c r="I89" s="68" t="s">
        <v>381</v>
      </c>
      <c r="J89" s="68" t="s">
        <v>380</v>
      </c>
    </row>
    <row r="90" spans="9:10" x14ac:dyDescent="0.2">
      <c r="I90" s="68" t="s">
        <v>383</v>
      </c>
      <c r="J90" s="68" t="s">
        <v>382</v>
      </c>
    </row>
    <row r="91" spans="9:10" x14ac:dyDescent="0.2">
      <c r="I91" s="68" t="s">
        <v>385</v>
      </c>
      <c r="J91" s="68" t="s">
        <v>384</v>
      </c>
    </row>
    <row r="92" spans="9:10" x14ac:dyDescent="0.2">
      <c r="I92" s="68" t="s">
        <v>387</v>
      </c>
      <c r="J92" s="68" t="s">
        <v>386</v>
      </c>
    </row>
    <row r="93" spans="9:10" x14ac:dyDescent="0.2">
      <c r="I93" s="68" t="s">
        <v>389</v>
      </c>
      <c r="J93" s="68" t="s">
        <v>388</v>
      </c>
    </row>
    <row r="94" spans="9:10" x14ac:dyDescent="0.2">
      <c r="I94" s="68" t="s">
        <v>391</v>
      </c>
      <c r="J94" s="68" t="s">
        <v>390</v>
      </c>
    </row>
    <row r="95" spans="9:10" x14ac:dyDescent="0.2">
      <c r="I95" s="68" t="s">
        <v>393</v>
      </c>
      <c r="J95" s="68" t="s">
        <v>392</v>
      </c>
    </row>
    <row r="96" spans="9:10" x14ac:dyDescent="0.2">
      <c r="I96" s="68" t="s">
        <v>395</v>
      </c>
      <c r="J96" s="68" t="s">
        <v>394</v>
      </c>
    </row>
    <row r="97" spans="9:10" x14ac:dyDescent="0.2">
      <c r="I97" s="68" t="s">
        <v>397</v>
      </c>
      <c r="J97" s="68" t="s">
        <v>396</v>
      </c>
    </row>
    <row r="98" spans="9:10" x14ac:dyDescent="0.2">
      <c r="I98" s="68" t="s">
        <v>399</v>
      </c>
      <c r="J98" s="68" t="s">
        <v>398</v>
      </c>
    </row>
    <row r="99" spans="9:10" x14ac:dyDescent="0.2">
      <c r="I99" s="68" t="s">
        <v>401</v>
      </c>
      <c r="J99" s="68" t="s">
        <v>400</v>
      </c>
    </row>
    <row r="100" spans="9:10" x14ac:dyDescent="0.2">
      <c r="I100" s="68" t="s">
        <v>403</v>
      </c>
      <c r="J100" s="68" t="s">
        <v>402</v>
      </c>
    </row>
    <row r="101" spans="9:10" x14ac:dyDescent="0.2">
      <c r="I101" s="68" t="s">
        <v>405</v>
      </c>
      <c r="J101" s="68" t="s">
        <v>404</v>
      </c>
    </row>
    <row r="102" spans="9:10" x14ac:dyDescent="0.2">
      <c r="I102" s="68" t="s">
        <v>407</v>
      </c>
      <c r="J102" s="68" t="s">
        <v>406</v>
      </c>
    </row>
    <row r="103" spans="9:10" x14ac:dyDescent="0.2">
      <c r="I103" s="68" t="s">
        <v>409</v>
      </c>
      <c r="J103" s="68" t="s">
        <v>408</v>
      </c>
    </row>
    <row r="104" spans="9:10" x14ac:dyDescent="0.2">
      <c r="I104" s="68" t="s">
        <v>411</v>
      </c>
      <c r="J104" s="68" t="s">
        <v>410</v>
      </c>
    </row>
    <row r="105" spans="9:10" x14ac:dyDescent="0.2">
      <c r="I105" s="68" t="s">
        <v>413</v>
      </c>
      <c r="J105" s="68" t="s">
        <v>412</v>
      </c>
    </row>
    <row r="106" spans="9:10" x14ac:dyDescent="0.2">
      <c r="I106" s="68" t="s">
        <v>415</v>
      </c>
      <c r="J106" s="68" t="s">
        <v>414</v>
      </c>
    </row>
    <row r="107" spans="9:10" x14ac:dyDescent="0.2">
      <c r="I107" s="68" t="s">
        <v>417</v>
      </c>
      <c r="J107" s="68" t="s">
        <v>416</v>
      </c>
    </row>
    <row r="108" spans="9:10" x14ac:dyDescent="0.2">
      <c r="I108" s="68" t="s">
        <v>419</v>
      </c>
      <c r="J108" s="68" t="s">
        <v>418</v>
      </c>
    </row>
    <row r="109" spans="9:10" x14ac:dyDescent="0.2">
      <c r="I109" s="68" t="s">
        <v>421</v>
      </c>
      <c r="J109" s="68" t="s">
        <v>420</v>
      </c>
    </row>
    <row r="110" spans="9:10" x14ac:dyDescent="0.2">
      <c r="I110" s="68" t="s">
        <v>423</v>
      </c>
      <c r="J110" s="68" t="s">
        <v>422</v>
      </c>
    </row>
    <row r="111" spans="9:10" x14ac:dyDescent="0.2">
      <c r="I111" s="68" t="s">
        <v>425</v>
      </c>
      <c r="J111" s="68" t="s">
        <v>424</v>
      </c>
    </row>
    <row r="112" spans="9:10" x14ac:dyDescent="0.2">
      <c r="I112" s="68" t="s">
        <v>427</v>
      </c>
      <c r="J112" s="68" t="s">
        <v>426</v>
      </c>
    </row>
    <row r="113" spans="9:10" x14ac:dyDescent="0.2">
      <c r="I113" s="68" t="s">
        <v>429</v>
      </c>
      <c r="J113" s="68" t="s">
        <v>428</v>
      </c>
    </row>
    <row r="114" spans="9:10" x14ac:dyDescent="0.2">
      <c r="I114" s="68" t="s">
        <v>431</v>
      </c>
      <c r="J114" s="68" t="s">
        <v>430</v>
      </c>
    </row>
    <row r="115" spans="9:10" x14ac:dyDescent="0.2">
      <c r="I115" s="68" t="s">
        <v>433</v>
      </c>
      <c r="J115" s="68" t="s">
        <v>432</v>
      </c>
    </row>
    <row r="116" spans="9:10" x14ac:dyDescent="0.2">
      <c r="I116" s="68" t="s">
        <v>435</v>
      </c>
      <c r="J116" s="68" t="s">
        <v>434</v>
      </c>
    </row>
    <row r="117" spans="9:10" x14ac:dyDescent="0.2">
      <c r="I117" s="68" t="s">
        <v>437</v>
      </c>
      <c r="J117" s="68" t="s">
        <v>436</v>
      </c>
    </row>
    <row r="118" spans="9:10" x14ac:dyDescent="0.2">
      <c r="I118" s="68" t="s">
        <v>439</v>
      </c>
      <c r="J118" s="68" t="s">
        <v>438</v>
      </c>
    </row>
    <row r="119" spans="9:10" x14ac:dyDescent="0.2">
      <c r="I119" s="68" t="s">
        <v>441</v>
      </c>
      <c r="J119" s="68" t="s">
        <v>440</v>
      </c>
    </row>
    <row r="120" spans="9:10" x14ac:dyDescent="0.2">
      <c r="I120" s="68" t="s">
        <v>443</v>
      </c>
      <c r="J120" s="68" t="s">
        <v>442</v>
      </c>
    </row>
    <row r="121" spans="9:10" x14ac:dyDescent="0.2">
      <c r="I121" s="68" t="s">
        <v>445</v>
      </c>
      <c r="J121" s="68" t="s">
        <v>444</v>
      </c>
    </row>
    <row r="122" spans="9:10" x14ac:dyDescent="0.2">
      <c r="I122" s="68" t="s">
        <v>447</v>
      </c>
      <c r="J122" s="68" t="s">
        <v>446</v>
      </c>
    </row>
    <row r="123" spans="9:10" x14ac:dyDescent="0.2">
      <c r="I123" s="68" t="s">
        <v>449</v>
      </c>
      <c r="J123" s="68" t="s">
        <v>448</v>
      </c>
    </row>
    <row r="124" spans="9:10" x14ac:dyDescent="0.2">
      <c r="I124" s="68" t="s">
        <v>451</v>
      </c>
      <c r="J124" s="68" t="s">
        <v>450</v>
      </c>
    </row>
    <row r="125" spans="9:10" x14ac:dyDescent="0.2">
      <c r="I125" s="68" t="s">
        <v>453</v>
      </c>
      <c r="J125" s="68" t="s">
        <v>452</v>
      </c>
    </row>
    <row r="126" spans="9:10" x14ac:dyDescent="0.2">
      <c r="I126" s="68" t="s">
        <v>455</v>
      </c>
      <c r="J126" s="68" t="s">
        <v>454</v>
      </c>
    </row>
    <row r="127" spans="9:10" x14ac:dyDescent="0.2">
      <c r="I127" s="68" t="s">
        <v>457</v>
      </c>
      <c r="J127" s="68" t="s">
        <v>456</v>
      </c>
    </row>
    <row r="128" spans="9:10" x14ac:dyDescent="0.2">
      <c r="I128" s="68" t="s">
        <v>459</v>
      </c>
      <c r="J128" s="68" t="s">
        <v>458</v>
      </c>
    </row>
    <row r="129" spans="9:10" x14ac:dyDescent="0.2">
      <c r="I129" s="68" t="s">
        <v>461</v>
      </c>
      <c r="J129" s="68" t="s">
        <v>460</v>
      </c>
    </row>
    <row r="130" spans="9:10" x14ac:dyDescent="0.2">
      <c r="I130" s="68" t="s">
        <v>463</v>
      </c>
      <c r="J130" s="68" t="s">
        <v>462</v>
      </c>
    </row>
    <row r="131" spans="9:10" x14ac:dyDescent="0.2">
      <c r="I131" s="68" t="s">
        <v>465</v>
      </c>
      <c r="J131" s="68" t="s">
        <v>464</v>
      </c>
    </row>
    <row r="132" spans="9:10" x14ac:dyDescent="0.2">
      <c r="I132" s="68" t="s">
        <v>467</v>
      </c>
      <c r="J132" s="68" t="s">
        <v>466</v>
      </c>
    </row>
    <row r="133" spans="9:10" x14ac:dyDescent="0.2">
      <c r="I133" s="68" t="s">
        <v>469</v>
      </c>
      <c r="J133" s="68" t="s">
        <v>468</v>
      </c>
    </row>
    <row r="134" spans="9:10" x14ac:dyDescent="0.2">
      <c r="I134" s="68" t="s">
        <v>471</v>
      </c>
      <c r="J134" s="68" t="s">
        <v>470</v>
      </c>
    </row>
    <row r="135" spans="9:10" x14ac:dyDescent="0.2">
      <c r="I135" s="68" t="s">
        <v>473</v>
      </c>
      <c r="J135" s="68" t="s">
        <v>472</v>
      </c>
    </row>
    <row r="136" spans="9:10" x14ac:dyDescent="0.2">
      <c r="I136" s="68" t="s">
        <v>475</v>
      </c>
      <c r="J136" s="68" t="s">
        <v>474</v>
      </c>
    </row>
    <row r="137" spans="9:10" x14ac:dyDescent="0.2">
      <c r="I137" s="68" t="s">
        <v>477</v>
      </c>
      <c r="J137" s="68" t="s">
        <v>476</v>
      </c>
    </row>
    <row r="138" spans="9:10" x14ac:dyDescent="0.2">
      <c r="I138" s="68" t="s">
        <v>479</v>
      </c>
      <c r="J138" s="68" t="s">
        <v>478</v>
      </c>
    </row>
    <row r="139" spans="9:10" x14ac:dyDescent="0.2">
      <c r="I139" s="68" t="s">
        <v>481</v>
      </c>
      <c r="J139" s="68" t="s">
        <v>480</v>
      </c>
    </row>
    <row r="140" spans="9:10" x14ac:dyDescent="0.2">
      <c r="I140" s="68" t="s">
        <v>483</v>
      </c>
      <c r="J140" s="68" t="s">
        <v>482</v>
      </c>
    </row>
    <row r="141" spans="9:10" x14ac:dyDescent="0.2">
      <c r="I141" s="68" t="s">
        <v>485</v>
      </c>
      <c r="J141" s="68" t="s">
        <v>484</v>
      </c>
    </row>
    <row r="142" spans="9:10" x14ac:dyDescent="0.2">
      <c r="I142" s="68" t="s">
        <v>487</v>
      </c>
      <c r="J142" s="68" t="s">
        <v>486</v>
      </c>
    </row>
    <row r="143" spans="9:10" x14ac:dyDescent="0.2">
      <c r="I143" s="68" t="s">
        <v>489</v>
      </c>
      <c r="J143" s="68" t="s">
        <v>488</v>
      </c>
    </row>
    <row r="144" spans="9:10" x14ac:dyDescent="0.2">
      <c r="I144" s="68" t="s">
        <v>491</v>
      </c>
      <c r="J144" s="68" t="s">
        <v>490</v>
      </c>
    </row>
    <row r="145" spans="9:10" x14ac:dyDescent="0.2">
      <c r="I145" s="68" t="s">
        <v>493</v>
      </c>
      <c r="J145" s="68" t="s">
        <v>492</v>
      </c>
    </row>
    <row r="146" spans="9:10" x14ac:dyDescent="0.2">
      <c r="I146" s="68" t="s">
        <v>495</v>
      </c>
      <c r="J146" s="68" t="s">
        <v>494</v>
      </c>
    </row>
    <row r="147" spans="9:10" x14ac:dyDescent="0.2">
      <c r="I147" s="68" t="s">
        <v>497</v>
      </c>
      <c r="J147" s="68" t="s">
        <v>496</v>
      </c>
    </row>
    <row r="148" spans="9:10" x14ac:dyDescent="0.2">
      <c r="I148" s="68" t="s">
        <v>499</v>
      </c>
      <c r="J148" s="68" t="s">
        <v>498</v>
      </c>
    </row>
    <row r="149" spans="9:10" x14ac:dyDescent="0.2">
      <c r="I149" s="68" t="s">
        <v>501</v>
      </c>
      <c r="J149" s="68" t="s">
        <v>500</v>
      </c>
    </row>
    <row r="150" spans="9:10" x14ac:dyDescent="0.2">
      <c r="I150" s="68" t="s">
        <v>503</v>
      </c>
      <c r="J150" s="68" t="s">
        <v>502</v>
      </c>
    </row>
    <row r="151" spans="9:10" x14ac:dyDescent="0.2">
      <c r="I151" s="68" t="s">
        <v>505</v>
      </c>
      <c r="J151" s="68" t="s">
        <v>504</v>
      </c>
    </row>
    <row r="152" spans="9:10" x14ac:dyDescent="0.2">
      <c r="I152" s="68" t="s">
        <v>507</v>
      </c>
      <c r="J152" s="68" t="s">
        <v>506</v>
      </c>
    </row>
    <row r="153" spans="9:10" x14ac:dyDescent="0.2">
      <c r="I153" s="68" t="s">
        <v>509</v>
      </c>
      <c r="J153" s="68" t="s">
        <v>508</v>
      </c>
    </row>
    <row r="154" spans="9:10" x14ac:dyDescent="0.2">
      <c r="I154" s="68" t="s">
        <v>511</v>
      </c>
      <c r="J154" s="68" t="s">
        <v>510</v>
      </c>
    </row>
    <row r="155" spans="9:10" x14ac:dyDescent="0.2">
      <c r="I155" s="68" t="s">
        <v>513</v>
      </c>
      <c r="J155" s="68" t="s">
        <v>512</v>
      </c>
    </row>
    <row r="156" spans="9:10" x14ac:dyDescent="0.2">
      <c r="I156" s="68" t="s">
        <v>515</v>
      </c>
      <c r="J156" s="68" t="s">
        <v>514</v>
      </c>
    </row>
    <row r="157" spans="9:10" x14ac:dyDescent="0.2">
      <c r="I157" s="68" t="s">
        <v>517</v>
      </c>
      <c r="J157" s="68" t="s">
        <v>516</v>
      </c>
    </row>
    <row r="158" spans="9:10" x14ac:dyDescent="0.2">
      <c r="I158" s="68" t="s">
        <v>519</v>
      </c>
      <c r="J158" s="68" t="s">
        <v>518</v>
      </c>
    </row>
    <row r="159" spans="9:10" x14ac:dyDescent="0.2">
      <c r="I159" s="68" t="s">
        <v>521</v>
      </c>
      <c r="J159" s="68" t="s">
        <v>520</v>
      </c>
    </row>
    <row r="160" spans="9:10" x14ac:dyDescent="0.2">
      <c r="I160" s="68" t="s">
        <v>523</v>
      </c>
      <c r="J160" s="68" t="s">
        <v>522</v>
      </c>
    </row>
    <row r="161" spans="9:10" x14ac:dyDescent="0.2">
      <c r="I161" s="68" t="s">
        <v>525</v>
      </c>
      <c r="J161" s="68" t="s">
        <v>524</v>
      </c>
    </row>
    <row r="162" spans="9:10" x14ac:dyDescent="0.2">
      <c r="I162" s="68" t="s">
        <v>527</v>
      </c>
      <c r="J162" s="68" t="s">
        <v>526</v>
      </c>
    </row>
    <row r="163" spans="9:10" x14ac:dyDescent="0.2">
      <c r="I163" s="68" t="s">
        <v>529</v>
      </c>
      <c r="J163" s="68" t="s">
        <v>528</v>
      </c>
    </row>
    <row r="164" spans="9:10" x14ac:dyDescent="0.2">
      <c r="I164" s="68" t="s">
        <v>531</v>
      </c>
      <c r="J164" s="68" t="s">
        <v>530</v>
      </c>
    </row>
    <row r="165" spans="9:10" x14ac:dyDescent="0.2">
      <c r="I165" s="68" t="s">
        <v>533</v>
      </c>
      <c r="J165" s="68" t="s">
        <v>532</v>
      </c>
    </row>
    <row r="166" spans="9:10" x14ac:dyDescent="0.2">
      <c r="I166" s="68" t="s">
        <v>535</v>
      </c>
      <c r="J166" s="68" t="s">
        <v>534</v>
      </c>
    </row>
    <row r="167" spans="9:10" x14ac:dyDescent="0.2">
      <c r="I167" s="68" t="s">
        <v>537</v>
      </c>
      <c r="J167" s="68" t="s">
        <v>536</v>
      </c>
    </row>
    <row r="168" spans="9:10" x14ac:dyDescent="0.2">
      <c r="I168" s="68" t="s">
        <v>539</v>
      </c>
      <c r="J168" s="68" t="s">
        <v>538</v>
      </c>
    </row>
    <row r="169" spans="9:10" x14ac:dyDescent="0.2">
      <c r="I169" s="68" t="s">
        <v>541</v>
      </c>
      <c r="J169" s="68" t="s">
        <v>540</v>
      </c>
    </row>
    <row r="170" spans="9:10" x14ac:dyDescent="0.2">
      <c r="I170" s="68" t="s">
        <v>543</v>
      </c>
      <c r="J170" s="68" t="s">
        <v>542</v>
      </c>
    </row>
    <row r="171" spans="9:10" x14ac:dyDescent="0.2">
      <c r="I171" s="68" t="s">
        <v>545</v>
      </c>
      <c r="J171" s="68" t="s">
        <v>544</v>
      </c>
    </row>
    <row r="172" spans="9:10" x14ac:dyDescent="0.2">
      <c r="I172" s="68" t="s">
        <v>547</v>
      </c>
      <c r="J172" s="68" t="s">
        <v>546</v>
      </c>
    </row>
    <row r="173" spans="9:10" x14ac:dyDescent="0.2">
      <c r="I173" s="68" t="s">
        <v>549</v>
      </c>
      <c r="J173" s="68" t="s">
        <v>548</v>
      </c>
    </row>
    <row r="174" spans="9:10" x14ac:dyDescent="0.2">
      <c r="I174" s="68" t="s">
        <v>551</v>
      </c>
      <c r="J174" s="68" t="s">
        <v>550</v>
      </c>
    </row>
    <row r="175" spans="9:10" x14ac:dyDescent="0.2">
      <c r="I175" s="68" t="s">
        <v>553</v>
      </c>
      <c r="J175" s="68" t="s">
        <v>552</v>
      </c>
    </row>
    <row r="176" spans="9:10" x14ac:dyDescent="0.2">
      <c r="I176" s="68" t="s">
        <v>555</v>
      </c>
      <c r="J176" s="68" t="s">
        <v>554</v>
      </c>
    </row>
    <row r="177" spans="9:10" x14ac:dyDescent="0.2">
      <c r="I177" s="68" t="s">
        <v>557</v>
      </c>
      <c r="J177" s="68" t="s">
        <v>556</v>
      </c>
    </row>
    <row r="178" spans="9:10" x14ac:dyDescent="0.2">
      <c r="I178" s="68" t="s">
        <v>559</v>
      </c>
      <c r="J178" s="68" t="s">
        <v>558</v>
      </c>
    </row>
    <row r="179" spans="9:10" x14ac:dyDescent="0.2">
      <c r="I179" s="68" t="s">
        <v>561</v>
      </c>
      <c r="J179" s="68" t="s">
        <v>560</v>
      </c>
    </row>
    <row r="180" spans="9:10" x14ac:dyDescent="0.2">
      <c r="I180" s="68" t="s">
        <v>563</v>
      </c>
      <c r="J180" s="68" t="s">
        <v>562</v>
      </c>
    </row>
    <row r="181" spans="9:10" x14ac:dyDescent="0.2">
      <c r="I181" s="68" t="s">
        <v>565</v>
      </c>
      <c r="J181" s="68" t="s">
        <v>564</v>
      </c>
    </row>
    <row r="182" spans="9:10" x14ac:dyDescent="0.2">
      <c r="I182" s="68" t="s">
        <v>567</v>
      </c>
      <c r="J182" s="68" t="s">
        <v>566</v>
      </c>
    </row>
    <row r="183" spans="9:10" x14ac:dyDescent="0.2">
      <c r="I183" s="68" t="s">
        <v>569</v>
      </c>
      <c r="J183" s="68" t="s">
        <v>568</v>
      </c>
    </row>
    <row r="184" spans="9:10" x14ac:dyDescent="0.2">
      <c r="I184" s="68" t="s">
        <v>571</v>
      </c>
      <c r="J184" s="68" t="s">
        <v>570</v>
      </c>
    </row>
    <row r="185" spans="9:10" x14ac:dyDescent="0.2">
      <c r="I185" s="68" t="s">
        <v>573</v>
      </c>
      <c r="J185" s="68" t="s">
        <v>572</v>
      </c>
    </row>
    <row r="186" spans="9:10" x14ac:dyDescent="0.2">
      <c r="I186" s="68" t="s">
        <v>575</v>
      </c>
      <c r="J186" s="68" t="s">
        <v>574</v>
      </c>
    </row>
    <row r="187" spans="9:10" x14ac:dyDescent="0.2">
      <c r="I187" s="68" t="s">
        <v>577</v>
      </c>
      <c r="J187" s="68" t="s">
        <v>576</v>
      </c>
    </row>
    <row r="188" spans="9:10" x14ac:dyDescent="0.2">
      <c r="I188" s="68" t="s">
        <v>579</v>
      </c>
      <c r="J188" s="68" t="s">
        <v>578</v>
      </c>
    </row>
    <row r="189" spans="9:10" x14ac:dyDescent="0.2">
      <c r="I189" s="68" t="s">
        <v>581</v>
      </c>
      <c r="J189" s="68" t="s">
        <v>580</v>
      </c>
    </row>
    <row r="190" spans="9:10" x14ac:dyDescent="0.2">
      <c r="I190" s="68" t="s">
        <v>583</v>
      </c>
      <c r="J190" s="68" t="s">
        <v>582</v>
      </c>
    </row>
    <row r="191" spans="9:10" x14ac:dyDescent="0.2">
      <c r="I191" s="68" t="s">
        <v>585</v>
      </c>
      <c r="J191" s="68" t="s">
        <v>584</v>
      </c>
    </row>
    <row r="192" spans="9:10" x14ac:dyDescent="0.2">
      <c r="I192" s="68" t="s">
        <v>587</v>
      </c>
      <c r="J192" s="68" t="s">
        <v>586</v>
      </c>
    </row>
    <row r="193" spans="9:10" x14ac:dyDescent="0.2">
      <c r="I193" s="68" t="s">
        <v>589</v>
      </c>
      <c r="J193" s="68" t="s">
        <v>588</v>
      </c>
    </row>
    <row r="194" spans="9:10" x14ac:dyDescent="0.2">
      <c r="I194" s="68" t="s">
        <v>591</v>
      </c>
      <c r="J194" s="68" t="s">
        <v>590</v>
      </c>
    </row>
    <row r="195" spans="9:10" x14ac:dyDescent="0.2">
      <c r="I195" s="68" t="s">
        <v>593</v>
      </c>
      <c r="J195" s="68" t="s">
        <v>592</v>
      </c>
    </row>
    <row r="196" spans="9:10" x14ac:dyDescent="0.2">
      <c r="I196" s="68" t="s">
        <v>595</v>
      </c>
      <c r="J196" s="68" t="s">
        <v>594</v>
      </c>
    </row>
    <row r="197" spans="9:10" x14ac:dyDescent="0.2">
      <c r="I197" s="68" t="s">
        <v>597</v>
      </c>
      <c r="J197" s="68" t="s">
        <v>596</v>
      </c>
    </row>
    <row r="198" spans="9:10" x14ac:dyDescent="0.2">
      <c r="I198" s="68" t="s">
        <v>599</v>
      </c>
      <c r="J198" s="68" t="s">
        <v>598</v>
      </c>
    </row>
    <row r="199" spans="9:10" x14ac:dyDescent="0.2">
      <c r="I199" s="68" t="s">
        <v>601</v>
      </c>
      <c r="J199" s="68" t="s">
        <v>600</v>
      </c>
    </row>
    <row r="200" spans="9:10" x14ac:dyDescent="0.2">
      <c r="I200" s="68" t="s">
        <v>603</v>
      </c>
      <c r="J200" s="68" t="s">
        <v>602</v>
      </c>
    </row>
    <row r="201" spans="9:10" x14ac:dyDescent="0.2">
      <c r="I201" s="68" t="s">
        <v>605</v>
      </c>
      <c r="J201" s="68" t="s">
        <v>604</v>
      </c>
    </row>
    <row r="202" spans="9:10" x14ac:dyDescent="0.2">
      <c r="I202" s="68" t="s">
        <v>607</v>
      </c>
      <c r="J202" s="68" t="s">
        <v>606</v>
      </c>
    </row>
    <row r="203" spans="9:10" x14ac:dyDescent="0.2">
      <c r="I203" s="68" t="s">
        <v>609</v>
      </c>
      <c r="J203" s="68" t="s">
        <v>608</v>
      </c>
    </row>
    <row r="204" spans="9:10" x14ac:dyDescent="0.2">
      <c r="I204" s="68" t="s">
        <v>611</v>
      </c>
      <c r="J204" s="68" t="s">
        <v>610</v>
      </c>
    </row>
    <row r="205" spans="9:10" x14ac:dyDescent="0.2">
      <c r="I205" s="68" t="s">
        <v>613</v>
      </c>
      <c r="J205" s="68" t="s">
        <v>612</v>
      </c>
    </row>
    <row r="206" spans="9:10" x14ac:dyDescent="0.2">
      <c r="I206" s="68" t="s">
        <v>615</v>
      </c>
      <c r="J206" s="68" t="s">
        <v>614</v>
      </c>
    </row>
    <row r="207" spans="9:10" x14ac:dyDescent="0.2">
      <c r="I207" s="68" t="s">
        <v>617</v>
      </c>
      <c r="J207" s="68" t="s">
        <v>616</v>
      </c>
    </row>
    <row r="208" spans="9:10" x14ac:dyDescent="0.2">
      <c r="I208" s="68" t="s">
        <v>619</v>
      </c>
      <c r="J208" s="68" t="s">
        <v>618</v>
      </c>
    </row>
    <row r="209" spans="9:10" x14ac:dyDescent="0.2">
      <c r="I209" s="68" t="s">
        <v>621</v>
      </c>
      <c r="J209" s="68" t="s">
        <v>620</v>
      </c>
    </row>
    <row r="210" spans="9:10" x14ac:dyDescent="0.2">
      <c r="I210" s="68" t="s">
        <v>623</v>
      </c>
      <c r="J210" s="68" t="s">
        <v>622</v>
      </c>
    </row>
    <row r="211" spans="9:10" x14ac:dyDescent="0.2">
      <c r="I211" s="68" t="s">
        <v>625</v>
      </c>
      <c r="J211" s="68" t="s">
        <v>624</v>
      </c>
    </row>
    <row r="212" spans="9:10" x14ac:dyDescent="0.2">
      <c r="I212" s="68" t="s">
        <v>627</v>
      </c>
      <c r="J212" s="68" t="s">
        <v>626</v>
      </c>
    </row>
    <row r="213" spans="9:10" x14ac:dyDescent="0.2">
      <c r="I213" s="68" t="s">
        <v>629</v>
      </c>
      <c r="J213" s="68" t="s">
        <v>628</v>
      </c>
    </row>
    <row r="214" spans="9:10" x14ac:dyDescent="0.2">
      <c r="I214" s="68" t="s">
        <v>631</v>
      </c>
      <c r="J214" s="68" t="s">
        <v>630</v>
      </c>
    </row>
    <row r="215" spans="9:10" x14ac:dyDescent="0.2">
      <c r="I215" s="68" t="s">
        <v>633</v>
      </c>
      <c r="J215" s="68" t="s">
        <v>632</v>
      </c>
    </row>
    <row r="216" spans="9:10" x14ac:dyDescent="0.2">
      <c r="I216" s="68" t="s">
        <v>635</v>
      </c>
      <c r="J216" s="68" t="s">
        <v>634</v>
      </c>
    </row>
    <row r="217" spans="9:10" x14ac:dyDescent="0.2">
      <c r="I217" s="68" t="s">
        <v>637</v>
      </c>
      <c r="J217" s="68" t="s">
        <v>636</v>
      </c>
    </row>
    <row r="218" spans="9:10" x14ac:dyDescent="0.2">
      <c r="I218" s="68" t="s">
        <v>639</v>
      </c>
      <c r="J218" s="68" t="s">
        <v>638</v>
      </c>
    </row>
    <row r="219" spans="9:10" x14ac:dyDescent="0.2">
      <c r="I219" s="68" t="s">
        <v>641</v>
      </c>
      <c r="J219" s="68" t="s">
        <v>640</v>
      </c>
    </row>
    <row r="220" spans="9:10" x14ac:dyDescent="0.2">
      <c r="I220" s="68" t="s">
        <v>643</v>
      </c>
      <c r="J220" s="68" t="s">
        <v>642</v>
      </c>
    </row>
    <row r="221" spans="9:10" x14ac:dyDescent="0.2">
      <c r="I221" s="68" t="s">
        <v>645</v>
      </c>
      <c r="J221" s="68" t="s">
        <v>644</v>
      </c>
    </row>
    <row r="222" spans="9:10" x14ac:dyDescent="0.2">
      <c r="I222" s="68" t="s">
        <v>647</v>
      </c>
      <c r="J222" s="68" t="s">
        <v>646</v>
      </c>
    </row>
    <row r="223" spans="9:10" x14ac:dyDescent="0.2">
      <c r="I223" s="68" t="s">
        <v>649</v>
      </c>
      <c r="J223" s="68" t="s">
        <v>648</v>
      </c>
    </row>
    <row r="224" spans="9:10" x14ac:dyDescent="0.2">
      <c r="I224" s="68" t="s">
        <v>651</v>
      </c>
      <c r="J224" s="68" t="s">
        <v>650</v>
      </c>
    </row>
    <row r="225" spans="9:10" x14ac:dyDescent="0.2">
      <c r="I225" s="68" t="s">
        <v>653</v>
      </c>
      <c r="J225" s="68" t="s">
        <v>652</v>
      </c>
    </row>
    <row r="226" spans="9:10" x14ac:dyDescent="0.2">
      <c r="I226" s="68" t="s">
        <v>655</v>
      </c>
      <c r="J226" s="68" t="s">
        <v>654</v>
      </c>
    </row>
    <row r="227" spans="9:10" x14ac:dyDescent="0.2">
      <c r="I227" s="68" t="s">
        <v>657</v>
      </c>
      <c r="J227" s="68" t="s">
        <v>656</v>
      </c>
    </row>
    <row r="228" spans="9:10" x14ac:dyDescent="0.2">
      <c r="I228" s="68" t="s">
        <v>659</v>
      </c>
      <c r="J228" s="68" t="s">
        <v>658</v>
      </c>
    </row>
    <row r="229" spans="9:10" x14ac:dyDescent="0.2">
      <c r="I229" s="68" t="s">
        <v>661</v>
      </c>
      <c r="J229" s="68" t="s">
        <v>660</v>
      </c>
    </row>
    <row r="230" spans="9:10" x14ac:dyDescent="0.2">
      <c r="I230" s="68" t="s">
        <v>663</v>
      </c>
      <c r="J230" s="68" t="s">
        <v>662</v>
      </c>
    </row>
    <row r="231" spans="9:10" x14ac:dyDescent="0.2">
      <c r="I231" s="68" t="s">
        <v>665</v>
      </c>
      <c r="J231" s="68" t="s">
        <v>664</v>
      </c>
    </row>
    <row r="232" spans="9:10" x14ac:dyDescent="0.2">
      <c r="I232" s="68" t="s">
        <v>667</v>
      </c>
      <c r="J232" s="68" t="s">
        <v>666</v>
      </c>
    </row>
    <row r="233" spans="9:10" x14ac:dyDescent="0.2">
      <c r="I233" s="68" t="s">
        <v>669</v>
      </c>
      <c r="J233" s="68" t="s">
        <v>668</v>
      </c>
    </row>
    <row r="234" spans="9:10" x14ac:dyDescent="0.2">
      <c r="I234" s="68" t="s">
        <v>671</v>
      </c>
      <c r="J234" s="68" t="s">
        <v>670</v>
      </c>
    </row>
    <row r="235" spans="9:10" x14ac:dyDescent="0.2">
      <c r="I235" s="68" t="s">
        <v>673</v>
      </c>
      <c r="J235" s="68" t="s">
        <v>672</v>
      </c>
    </row>
    <row r="236" spans="9:10" x14ac:dyDescent="0.2">
      <c r="I236" s="68" t="s">
        <v>675</v>
      </c>
      <c r="J236" s="68" t="s">
        <v>674</v>
      </c>
    </row>
    <row r="237" spans="9:10" x14ac:dyDescent="0.2">
      <c r="I237" s="68" t="s">
        <v>677</v>
      </c>
      <c r="J237" s="68" t="s">
        <v>676</v>
      </c>
    </row>
    <row r="238" spans="9:10" x14ac:dyDescent="0.2">
      <c r="I238" s="68" t="s">
        <v>679</v>
      </c>
      <c r="J238" s="68" t="s">
        <v>678</v>
      </c>
    </row>
    <row r="239" spans="9:10" x14ac:dyDescent="0.2">
      <c r="I239" s="68" t="s">
        <v>681</v>
      </c>
      <c r="J239" s="68" t="s">
        <v>680</v>
      </c>
    </row>
    <row r="240" spans="9:10" x14ac:dyDescent="0.2">
      <c r="I240" s="68" t="s">
        <v>683</v>
      </c>
      <c r="J240" s="68" t="s">
        <v>682</v>
      </c>
    </row>
    <row r="241" spans="9:10" x14ac:dyDescent="0.2">
      <c r="I241" s="68" t="s">
        <v>685</v>
      </c>
      <c r="J241" s="68" t="s">
        <v>684</v>
      </c>
    </row>
    <row r="242" spans="9:10" x14ac:dyDescent="0.2">
      <c r="I242" s="68" t="s">
        <v>687</v>
      </c>
      <c r="J242" s="68" t="s">
        <v>686</v>
      </c>
    </row>
    <row r="243" spans="9:10" x14ac:dyDescent="0.2">
      <c r="I243" s="68" t="s">
        <v>689</v>
      </c>
      <c r="J243" s="68" t="s">
        <v>688</v>
      </c>
    </row>
    <row r="244" spans="9:10" x14ac:dyDescent="0.2">
      <c r="I244" s="68" t="s">
        <v>691</v>
      </c>
      <c r="J244" s="68" t="s">
        <v>690</v>
      </c>
    </row>
    <row r="245" spans="9:10" x14ac:dyDescent="0.2">
      <c r="I245" s="68" t="s">
        <v>693</v>
      </c>
      <c r="J245" s="68" t="s">
        <v>692</v>
      </c>
    </row>
    <row r="246" spans="9:10" x14ac:dyDescent="0.2">
      <c r="I246" s="68" t="s">
        <v>695</v>
      </c>
      <c r="J246" s="68" t="s">
        <v>694</v>
      </c>
    </row>
    <row r="247" spans="9:10" x14ac:dyDescent="0.2">
      <c r="I247" s="68" t="s">
        <v>697</v>
      </c>
      <c r="J247" s="68" t="s">
        <v>696</v>
      </c>
    </row>
    <row r="248" spans="9:10" x14ac:dyDescent="0.2">
      <c r="I248" s="68" t="s">
        <v>699</v>
      </c>
      <c r="J248" s="68" t="s">
        <v>698</v>
      </c>
    </row>
    <row r="249" spans="9:10" x14ac:dyDescent="0.2">
      <c r="I249" s="68" t="s">
        <v>701</v>
      </c>
      <c r="J249" s="68" t="s">
        <v>700</v>
      </c>
    </row>
    <row r="250" spans="9:10" x14ac:dyDescent="0.2">
      <c r="I250" s="68" t="s">
        <v>703</v>
      </c>
      <c r="J250" s="68" t="s">
        <v>702</v>
      </c>
    </row>
    <row r="251" spans="9:10" x14ac:dyDescent="0.2">
      <c r="I251" s="68" t="s">
        <v>705</v>
      </c>
      <c r="J251" s="68" t="s">
        <v>704</v>
      </c>
    </row>
    <row r="252" spans="9:10" x14ac:dyDescent="0.2">
      <c r="I252" s="68" t="s">
        <v>707</v>
      </c>
      <c r="J252" s="68" t="s">
        <v>706</v>
      </c>
    </row>
    <row r="253" spans="9:10" x14ac:dyDescent="0.2">
      <c r="I253" s="68" t="s">
        <v>709</v>
      </c>
      <c r="J253" s="68" t="s">
        <v>708</v>
      </c>
    </row>
    <row r="254" spans="9:10" x14ac:dyDescent="0.2">
      <c r="I254" s="68" t="s">
        <v>711</v>
      </c>
      <c r="J254" s="68" t="s">
        <v>710</v>
      </c>
    </row>
    <row r="255" spans="9:10" x14ac:dyDescent="0.2">
      <c r="I255" s="68" t="s">
        <v>713</v>
      </c>
      <c r="J255" s="68" t="s">
        <v>712</v>
      </c>
    </row>
    <row r="256" spans="9:10" x14ac:dyDescent="0.2">
      <c r="I256" s="68" t="s">
        <v>715</v>
      </c>
      <c r="J256" s="68" t="s">
        <v>714</v>
      </c>
    </row>
    <row r="257" spans="9:10" x14ac:dyDescent="0.2">
      <c r="I257" s="68" t="s">
        <v>717</v>
      </c>
      <c r="J257" s="68" t="s">
        <v>716</v>
      </c>
    </row>
    <row r="258" spans="9:10" x14ac:dyDescent="0.2">
      <c r="I258" s="68" t="s">
        <v>719</v>
      </c>
      <c r="J258" s="68" t="s">
        <v>718</v>
      </c>
    </row>
    <row r="259" spans="9:10" x14ac:dyDescent="0.2">
      <c r="I259" s="68" t="s">
        <v>721</v>
      </c>
      <c r="J259" s="68" t="s">
        <v>720</v>
      </c>
    </row>
    <row r="260" spans="9:10" x14ac:dyDescent="0.2">
      <c r="I260" s="68" t="s">
        <v>723</v>
      </c>
      <c r="J260" s="68" t="s">
        <v>722</v>
      </c>
    </row>
    <row r="261" spans="9:10" x14ac:dyDescent="0.2">
      <c r="I261" s="68" t="s">
        <v>725</v>
      </c>
      <c r="J261" s="68" t="s">
        <v>724</v>
      </c>
    </row>
    <row r="262" spans="9:10" x14ac:dyDescent="0.2">
      <c r="I262" s="68" t="s">
        <v>727</v>
      </c>
      <c r="J262" s="68" t="s">
        <v>726</v>
      </c>
    </row>
    <row r="263" spans="9:10" x14ac:dyDescent="0.2">
      <c r="I263" s="68" t="s">
        <v>729</v>
      </c>
      <c r="J263" s="68" t="s">
        <v>728</v>
      </c>
    </row>
    <row r="264" spans="9:10" x14ac:dyDescent="0.2">
      <c r="I264" s="68" t="s">
        <v>731</v>
      </c>
      <c r="J264" s="68" t="s">
        <v>730</v>
      </c>
    </row>
    <row r="265" spans="9:10" x14ac:dyDescent="0.2">
      <c r="I265" s="68" t="s">
        <v>733</v>
      </c>
      <c r="J265" s="68" t="s">
        <v>732</v>
      </c>
    </row>
    <row r="266" spans="9:10" x14ac:dyDescent="0.2">
      <c r="I266" s="68" t="s">
        <v>735</v>
      </c>
      <c r="J266" s="68" t="s">
        <v>734</v>
      </c>
    </row>
    <row r="267" spans="9:10" x14ac:dyDescent="0.2">
      <c r="I267" s="68" t="s">
        <v>737</v>
      </c>
      <c r="J267" s="68" t="s">
        <v>736</v>
      </c>
    </row>
    <row r="268" spans="9:10" x14ac:dyDescent="0.2">
      <c r="I268" s="68" t="s">
        <v>739</v>
      </c>
      <c r="J268" s="68" t="s">
        <v>738</v>
      </c>
    </row>
    <row r="269" spans="9:10" x14ac:dyDescent="0.2">
      <c r="I269" s="68" t="s">
        <v>741</v>
      </c>
      <c r="J269" s="68" t="s">
        <v>740</v>
      </c>
    </row>
    <row r="270" spans="9:10" x14ac:dyDescent="0.2">
      <c r="I270" s="68" t="s">
        <v>743</v>
      </c>
      <c r="J270" s="68" t="s">
        <v>742</v>
      </c>
    </row>
    <row r="271" spans="9:10" x14ac:dyDescent="0.2">
      <c r="I271" s="68" t="s">
        <v>745</v>
      </c>
      <c r="J271" s="68" t="s">
        <v>744</v>
      </c>
    </row>
    <row r="272" spans="9:10" x14ac:dyDescent="0.2">
      <c r="I272" s="68" t="s">
        <v>747</v>
      </c>
      <c r="J272" s="68" t="s">
        <v>746</v>
      </c>
    </row>
    <row r="273" spans="9:10" x14ac:dyDescent="0.2">
      <c r="I273" s="68" t="s">
        <v>749</v>
      </c>
      <c r="J273" s="68" t="s">
        <v>748</v>
      </c>
    </row>
    <row r="274" spans="9:10" x14ac:dyDescent="0.2">
      <c r="I274" s="68" t="s">
        <v>751</v>
      </c>
      <c r="J274" s="68" t="s">
        <v>750</v>
      </c>
    </row>
    <row r="275" spans="9:10" x14ac:dyDescent="0.2">
      <c r="I275" s="68" t="s">
        <v>753</v>
      </c>
      <c r="J275" s="68" t="s">
        <v>752</v>
      </c>
    </row>
    <row r="276" spans="9:10" x14ac:dyDescent="0.2">
      <c r="I276" s="68" t="s">
        <v>755</v>
      </c>
      <c r="J276" s="68" t="s">
        <v>754</v>
      </c>
    </row>
    <row r="277" spans="9:10" x14ac:dyDescent="0.2">
      <c r="I277" s="68" t="s">
        <v>757</v>
      </c>
      <c r="J277" s="68" t="s">
        <v>756</v>
      </c>
    </row>
    <row r="278" spans="9:10" x14ac:dyDescent="0.2">
      <c r="I278" s="68" t="s">
        <v>759</v>
      </c>
      <c r="J278" s="68" t="s">
        <v>758</v>
      </c>
    </row>
    <row r="279" spans="9:10" x14ac:dyDescent="0.2">
      <c r="I279" s="68" t="s">
        <v>761</v>
      </c>
      <c r="J279" s="68" t="s">
        <v>760</v>
      </c>
    </row>
    <row r="280" spans="9:10" x14ac:dyDescent="0.2">
      <c r="I280" s="68" t="s">
        <v>763</v>
      </c>
      <c r="J280" s="68" t="s">
        <v>762</v>
      </c>
    </row>
    <row r="281" spans="9:10" x14ac:dyDescent="0.2">
      <c r="I281" s="68" t="s">
        <v>765</v>
      </c>
      <c r="J281" s="68" t="s">
        <v>764</v>
      </c>
    </row>
    <row r="282" spans="9:10" x14ac:dyDescent="0.2">
      <c r="I282" s="68" t="s">
        <v>767</v>
      </c>
      <c r="J282" s="68" t="s">
        <v>766</v>
      </c>
    </row>
    <row r="283" spans="9:10" x14ac:dyDescent="0.2">
      <c r="I283" s="68" t="s">
        <v>769</v>
      </c>
      <c r="J283" s="68" t="s">
        <v>768</v>
      </c>
    </row>
    <row r="284" spans="9:10" x14ac:dyDescent="0.2">
      <c r="I284" s="68" t="s">
        <v>771</v>
      </c>
      <c r="J284" s="68" t="s">
        <v>770</v>
      </c>
    </row>
    <row r="285" spans="9:10" x14ac:dyDescent="0.2">
      <c r="I285" s="68" t="s">
        <v>773</v>
      </c>
      <c r="J285" s="68" t="s">
        <v>772</v>
      </c>
    </row>
    <row r="286" spans="9:10" x14ac:dyDescent="0.2">
      <c r="I286" s="68" t="s">
        <v>775</v>
      </c>
      <c r="J286" s="68" t="s">
        <v>774</v>
      </c>
    </row>
    <row r="287" spans="9:10" x14ac:dyDescent="0.2">
      <c r="I287" s="68" t="s">
        <v>777</v>
      </c>
      <c r="J287" s="68" t="s">
        <v>776</v>
      </c>
    </row>
    <row r="288" spans="9:10" x14ac:dyDescent="0.2">
      <c r="I288" s="68" t="s">
        <v>779</v>
      </c>
      <c r="J288" s="68" t="s">
        <v>778</v>
      </c>
    </row>
    <row r="289" spans="9:10" x14ac:dyDescent="0.2">
      <c r="I289" s="68" t="s">
        <v>781</v>
      </c>
      <c r="J289" s="68" t="s">
        <v>780</v>
      </c>
    </row>
    <row r="290" spans="9:10" x14ac:dyDescent="0.2">
      <c r="I290" s="68" t="s">
        <v>783</v>
      </c>
      <c r="J290" s="68" t="s">
        <v>782</v>
      </c>
    </row>
    <row r="291" spans="9:10" x14ac:dyDescent="0.2">
      <c r="I291" s="68" t="s">
        <v>785</v>
      </c>
      <c r="J291" s="68" t="s">
        <v>784</v>
      </c>
    </row>
    <row r="292" spans="9:10" x14ac:dyDescent="0.2">
      <c r="I292" s="68" t="s">
        <v>787</v>
      </c>
      <c r="J292" s="68" t="s">
        <v>786</v>
      </c>
    </row>
    <row r="293" spans="9:10" x14ac:dyDescent="0.2">
      <c r="I293" s="68" t="s">
        <v>789</v>
      </c>
      <c r="J293" s="68" t="s">
        <v>788</v>
      </c>
    </row>
    <row r="294" spans="9:10" x14ac:dyDescent="0.2">
      <c r="I294" s="68" t="s">
        <v>791</v>
      </c>
      <c r="J294" s="68" t="s">
        <v>790</v>
      </c>
    </row>
    <row r="295" spans="9:10" x14ac:dyDescent="0.2">
      <c r="I295" s="68" t="s">
        <v>793</v>
      </c>
      <c r="J295" s="68" t="s">
        <v>792</v>
      </c>
    </row>
    <row r="296" spans="9:10" x14ac:dyDescent="0.2">
      <c r="I296" s="68" t="s">
        <v>795</v>
      </c>
      <c r="J296" s="68" t="s">
        <v>794</v>
      </c>
    </row>
    <row r="297" spans="9:10" x14ac:dyDescent="0.2">
      <c r="I297" s="68" t="s">
        <v>797</v>
      </c>
      <c r="J297" s="68" t="s">
        <v>796</v>
      </c>
    </row>
    <row r="298" spans="9:10" x14ac:dyDescent="0.2">
      <c r="I298" s="68" t="s">
        <v>799</v>
      </c>
      <c r="J298" s="68" t="s">
        <v>798</v>
      </c>
    </row>
    <row r="299" spans="9:10" x14ac:dyDescent="0.2">
      <c r="I299" s="68" t="s">
        <v>801</v>
      </c>
      <c r="J299" s="68" t="s">
        <v>800</v>
      </c>
    </row>
    <row r="300" spans="9:10" x14ac:dyDescent="0.2">
      <c r="I300" s="68" t="s">
        <v>803</v>
      </c>
      <c r="J300" s="68" t="s">
        <v>802</v>
      </c>
    </row>
    <row r="301" spans="9:10" x14ac:dyDescent="0.2">
      <c r="I301" s="68" t="s">
        <v>805</v>
      </c>
      <c r="J301" s="68" t="s">
        <v>804</v>
      </c>
    </row>
    <row r="302" spans="9:10" x14ac:dyDescent="0.2">
      <c r="I302" s="68" t="s">
        <v>807</v>
      </c>
      <c r="J302" s="68" t="s">
        <v>806</v>
      </c>
    </row>
    <row r="303" spans="9:10" x14ac:dyDescent="0.2">
      <c r="I303" s="68" t="s">
        <v>809</v>
      </c>
      <c r="J303" s="68" t="s">
        <v>808</v>
      </c>
    </row>
    <row r="304" spans="9:10" x14ac:dyDescent="0.2">
      <c r="I304" s="68" t="s">
        <v>811</v>
      </c>
      <c r="J304" s="68" t="s">
        <v>810</v>
      </c>
    </row>
    <row r="305" spans="9:10" x14ac:dyDescent="0.2">
      <c r="I305" s="68" t="s">
        <v>813</v>
      </c>
      <c r="J305" s="68" t="s">
        <v>812</v>
      </c>
    </row>
    <row r="306" spans="9:10" x14ac:dyDescent="0.2">
      <c r="I306" s="68" t="s">
        <v>815</v>
      </c>
      <c r="J306" s="68" t="s">
        <v>814</v>
      </c>
    </row>
    <row r="307" spans="9:10" x14ac:dyDescent="0.2">
      <c r="I307" s="68" t="s">
        <v>817</v>
      </c>
      <c r="J307" s="68" t="s">
        <v>816</v>
      </c>
    </row>
    <row r="308" spans="9:10" x14ac:dyDescent="0.2">
      <c r="I308" s="68" t="s">
        <v>819</v>
      </c>
      <c r="J308" s="68" t="s">
        <v>818</v>
      </c>
    </row>
    <row r="309" spans="9:10" x14ac:dyDescent="0.2">
      <c r="I309" s="68" t="s">
        <v>821</v>
      </c>
      <c r="J309" s="68" t="s">
        <v>820</v>
      </c>
    </row>
    <row r="310" spans="9:10" x14ac:dyDescent="0.2">
      <c r="I310" s="68" t="s">
        <v>823</v>
      </c>
      <c r="J310" s="68" t="s">
        <v>822</v>
      </c>
    </row>
    <row r="311" spans="9:10" x14ac:dyDescent="0.2">
      <c r="I311" s="68" t="s">
        <v>825</v>
      </c>
      <c r="J311" s="68" t="s">
        <v>824</v>
      </c>
    </row>
    <row r="312" spans="9:10" x14ac:dyDescent="0.2">
      <c r="I312" s="68" t="s">
        <v>827</v>
      </c>
      <c r="J312" s="68" t="s">
        <v>826</v>
      </c>
    </row>
    <row r="313" spans="9:10" x14ac:dyDescent="0.2">
      <c r="I313" s="68" t="s">
        <v>829</v>
      </c>
      <c r="J313" s="68" t="s">
        <v>828</v>
      </c>
    </row>
    <row r="314" spans="9:10" x14ac:dyDescent="0.2">
      <c r="I314" s="68" t="s">
        <v>831</v>
      </c>
      <c r="J314" s="68" t="s">
        <v>830</v>
      </c>
    </row>
    <row r="315" spans="9:10" x14ac:dyDescent="0.2">
      <c r="I315" s="68" t="s">
        <v>833</v>
      </c>
      <c r="J315" s="68" t="s">
        <v>832</v>
      </c>
    </row>
    <row r="316" spans="9:10" x14ac:dyDescent="0.2">
      <c r="I316" s="68" t="s">
        <v>835</v>
      </c>
      <c r="J316" s="68" t="s">
        <v>834</v>
      </c>
    </row>
    <row r="317" spans="9:10" x14ac:dyDescent="0.2">
      <c r="I317" s="68" t="s">
        <v>837</v>
      </c>
      <c r="J317" s="68" t="s">
        <v>836</v>
      </c>
    </row>
    <row r="318" spans="9:10" x14ac:dyDescent="0.2">
      <c r="I318" s="68" t="s">
        <v>839</v>
      </c>
      <c r="J318" s="68" t="s">
        <v>838</v>
      </c>
    </row>
    <row r="319" spans="9:10" x14ac:dyDescent="0.2">
      <c r="I319" s="68" t="s">
        <v>841</v>
      </c>
      <c r="J319" s="68" t="s">
        <v>840</v>
      </c>
    </row>
    <row r="320" spans="9:10" x14ac:dyDescent="0.2">
      <c r="I320" s="68" t="s">
        <v>843</v>
      </c>
      <c r="J320" s="68" t="s">
        <v>842</v>
      </c>
    </row>
    <row r="321" spans="9:10" x14ac:dyDescent="0.2">
      <c r="I321" s="68" t="s">
        <v>845</v>
      </c>
      <c r="J321" s="68" t="s">
        <v>844</v>
      </c>
    </row>
    <row r="322" spans="9:10" x14ac:dyDescent="0.2">
      <c r="I322" s="68" t="s">
        <v>847</v>
      </c>
      <c r="J322" s="68" t="s">
        <v>846</v>
      </c>
    </row>
    <row r="323" spans="9:10" x14ac:dyDescent="0.2">
      <c r="I323" s="68" t="s">
        <v>849</v>
      </c>
      <c r="J323" s="68" t="s">
        <v>848</v>
      </c>
    </row>
    <row r="324" spans="9:10" x14ac:dyDescent="0.2">
      <c r="I324" s="68" t="s">
        <v>851</v>
      </c>
      <c r="J324" s="68" t="s">
        <v>850</v>
      </c>
    </row>
    <row r="325" spans="9:10" x14ac:dyDescent="0.2">
      <c r="I325" s="68" t="s">
        <v>853</v>
      </c>
      <c r="J325" s="68" t="s">
        <v>852</v>
      </c>
    </row>
    <row r="326" spans="9:10" x14ac:dyDescent="0.2">
      <c r="I326" s="68" t="s">
        <v>855</v>
      </c>
      <c r="J326" s="68" t="s">
        <v>854</v>
      </c>
    </row>
    <row r="327" spans="9:10" x14ac:dyDescent="0.2">
      <c r="I327" s="68" t="s">
        <v>857</v>
      </c>
      <c r="J327" s="68" t="s">
        <v>856</v>
      </c>
    </row>
    <row r="328" spans="9:10" x14ac:dyDescent="0.2">
      <c r="I328" s="68" t="s">
        <v>859</v>
      </c>
      <c r="J328" s="68" t="s">
        <v>858</v>
      </c>
    </row>
    <row r="329" spans="9:10" x14ac:dyDescent="0.2">
      <c r="I329" s="68" t="s">
        <v>861</v>
      </c>
      <c r="J329" s="68" t="s">
        <v>860</v>
      </c>
    </row>
    <row r="330" spans="9:10" x14ac:dyDescent="0.2">
      <c r="I330" s="68" t="s">
        <v>863</v>
      </c>
      <c r="J330" s="68" t="s">
        <v>862</v>
      </c>
    </row>
    <row r="331" spans="9:10" x14ac:dyDescent="0.2">
      <c r="I331" s="68" t="s">
        <v>865</v>
      </c>
      <c r="J331" s="68" t="s">
        <v>864</v>
      </c>
    </row>
    <row r="332" spans="9:10" x14ac:dyDescent="0.2">
      <c r="I332" s="68" t="s">
        <v>867</v>
      </c>
      <c r="J332" s="68" t="s">
        <v>866</v>
      </c>
    </row>
    <row r="333" spans="9:10" x14ac:dyDescent="0.2">
      <c r="I333" s="68" t="s">
        <v>869</v>
      </c>
      <c r="J333" s="68" t="s">
        <v>868</v>
      </c>
    </row>
    <row r="334" spans="9:10" x14ac:dyDescent="0.2">
      <c r="I334" s="68" t="s">
        <v>871</v>
      </c>
      <c r="J334" s="68" t="s">
        <v>870</v>
      </c>
    </row>
    <row r="335" spans="9:10" x14ac:dyDescent="0.2">
      <c r="I335" s="68" t="s">
        <v>873</v>
      </c>
      <c r="J335" s="68" t="s">
        <v>872</v>
      </c>
    </row>
    <row r="336" spans="9:10" x14ac:dyDescent="0.2">
      <c r="I336" s="68" t="s">
        <v>875</v>
      </c>
      <c r="J336" s="68" t="s">
        <v>874</v>
      </c>
    </row>
    <row r="337" spans="9:10" x14ac:dyDescent="0.2">
      <c r="I337" s="68" t="s">
        <v>877</v>
      </c>
      <c r="J337" s="68" t="s">
        <v>876</v>
      </c>
    </row>
    <row r="338" spans="9:10" x14ac:dyDescent="0.2">
      <c r="I338" s="68" t="s">
        <v>879</v>
      </c>
      <c r="J338" s="68" t="s">
        <v>878</v>
      </c>
    </row>
    <row r="339" spans="9:10" x14ac:dyDescent="0.2">
      <c r="I339" s="68" t="s">
        <v>881</v>
      </c>
      <c r="J339" s="68" t="s">
        <v>880</v>
      </c>
    </row>
    <row r="340" spans="9:10" x14ac:dyDescent="0.2">
      <c r="I340" s="68" t="s">
        <v>883</v>
      </c>
      <c r="J340" s="68" t="s">
        <v>882</v>
      </c>
    </row>
    <row r="341" spans="9:10" x14ac:dyDescent="0.2">
      <c r="I341" s="68" t="s">
        <v>885</v>
      </c>
      <c r="J341" s="68" t="s">
        <v>884</v>
      </c>
    </row>
    <row r="342" spans="9:10" x14ac:dyDescent="0.2">
      <c r="I342" s="68" t="s">
        <v>887</v>
      </c>
      <c r="J342" s="68" t="s">
        <v>886</v>
      </c>
    </row>
    <row r="343" spans="9:10" x14ac:dyDescent="0.2">
      <c r="I343" s="68" t="s">
        <v>889</v>
      </c>
      <c r="J343" s="68" t="s">
        <v>888</v>
      </c>
    </row>
    <row r="344" spans="9:10" x14ac:dyDescent="0.2">
      <c r="I344" s="68" t="s">
        <v>891</v>
      </c>
      <c r="J344" s="68" t="s">
        <v>890</v>
      </c>
    </row>
    <row r="345" spans="9:10" x14ac:dyDescent="0.2">
      <c r="I345" s="68" t="s">
        <v>893</v>
      </c>
      <c r="J345" s="68" t="s">
        <v>892</v>
      </c>
    </row>
    <row r="346" spans="9:10" x14ac:dyDescent="0.2">
      <c r="I346" s="68" t="s">
        <v>895</v>
      </c>
      <c r="J346" s="68" t="s">
        <v>894</v>
      </c>
    </row>
    <row r="347" spans="9:10" x14ac:dyDescent="0.2">
      <c r="I347" s="68" t="s">
        <v>897</v>
      </c>
      <c r="J347" s="68" t="s">
        <v>896</v>
      </c>
    </row>
    <row r="348" spans="9:10" x14ac:dyDescent="0.2">
      <c r="I348" s="68" t="s">
        <v>899</v>
      </c>
      <c r="J348" s="68" t="s">
        <v>898</v>
      </c>
    </row>
    <row r="349" spans="9:10" x14ac:dyDescent="0.2">
      <c r="I349" s="68" t="s">
        <v>901</v>
      </c>
      <c r="J349" s="68" t="s">
        <v>900</v>
      </c>
    </row>
    <row r="350" spans="9:10" x14ac:dyDescent="0.2">
      <c r="I350" s="68" t="s">
        <v>903</v>
      </c>
      <c r="J350" s="68" t="s">
        <v>902</v>
      </c>
    </row>
    <row r="351" spans="9:10" x14ac:dyDescent="0.2">
      <c r="I351" s="68" t="s">
        <v>905</v>
      </c>
      <c r="J351" s="68" t="s">
        <v>904</v>
      </c>
    </row>
    <row r="352" spans="9:10" x14ac:dyDescent="0.2">
      <c r="I352" s="68" t="s">
        <v>907</v>
      </c>
      <c r="J352" s="68" t="s">
        <v>906</v>
      </c>
    </row>
    <row r="353" spans="9:10" x14ac:dyDescent="0.2">
      <c r="I353" s="68" t="s">
        <v>909</v>
      </c>
      <c r="J353" s="68" t="s">
        <v>908</v>
      </c>
    </row>
    <row r="354" spans="9:10" x14ac:dyDescent="0.2">
      <c r="I354" s="68" t="s">
        <v>911</v>
      </c>
      <c r="J354" s="68" t="s">
        <v>910</v>
      </c>
    </row>
    <row r="355" spans="9:10" x14ac:dyDescent="0.2">
      <c r="I355" s="68" t="s">
        <v>913</v>
      </c>
      <c r="J355" s="68" t="s">
        <v>912</v>
      </c>
    </row>
    <row r="356" spans="9:10" x14ac:dyDescent="0.2">
      <c r="I356" s="68" t="s">
        <v>915</v>
      </c>
      <c r="J356" s="68" t="s">
        <v>914</v>
      </c>
    </row>
    <row r="357" spans="9:10" x14ac:dyDescent="0.2">
      <c r="I357" s="68" t="s">
        <v>917</v>
      </c>
      <c r="J357" s="68" t="s">
        <v>916</v>
      </c>
    </row>
    <row r="358" spans="9:10" x14ac:dyDescent="0.2">
      <c r="I358" s="68" t="s">
        <v>919</v>
      </c>
      <c r="J358" s="68" t="s">
        <v>918</v>
      </c>
    </row>
    <row r="359" spans="9:10" x14ac:dyDescent="0.2">
      <c r="I359" s="68" t="s">
        <v>921</v>
      </c>
      <c r="J359" s="68" t="s">
        <v>920</v>
      </c>
    </row>
    <row r="360" spans="9:10" x14ac:dyDescent="0.2">
      <c r="I360" s="68" t="s">
        <v>923</v>
      </c>
      <c r="J360" s="68" t="s">
        <v>922</v>
      </c>
    </row>
    <row r="361" spans="9:10" x14ac:dyDescent="0.2">
      <c r="I361" s="68" t="s">
        <v>925</v>
      </c>
      <c r="J361" s="68" t="s">
        <v>924</v>
      </c>
    </row>
    <row r="362" spans="9:10" x14ac:dyDescent="0.2">
      <c r="I362" s="68" t="s">
        <v>927</v>
      </c>
      <c r="J362" s="68" t="s">
        <v>926</v>
      </c>
    </row>
    <row r="363" spans="9:10" x14ac:dyDescent="0.2">
      <c r="I363" s="68" t="s">
        <v>929</v>
      </c>
      <c r="J363" s="68" t="s">
        <v>928</v>
      </c>
    </row>
    <row r="364" spans="9:10" x14ac:dyDescent="0.2">
      <c r="I364" s="68" t="s">
        <v>931</v>
      </c>
      <c r="J364" s="68" t="s">
        <v>930</v>
      </c>
    </row>
    <row r="365" spans="9:10" x14ac:dyDescent="0.2">
      <c r="I365" s="68" t="s">
        <v>933</v>
      </c>
      <c r="J365" s="68" t="s">
        <v>932</v>
      </c>
    </row>
    <row r="366" spans="9:10" x14ac:dyDescent="0.2">
      <c r="I366" s="68" t="s">
        <v>935</v>
      </c>
      <c r="J366" s="68" t="s">
        <v>934</v>
      </c>
    </row>
    <row r="367" spans="9:10" x14ac:dyDescent="0.2">
      <c r="I367" s="68" t="s">
        <v>937</v>
      </c>
      <c r="J367" s="68" t="s">
        <v>936</v>
      </c>
    </row>
    <row r="368" spans="9:10" x14ac:dyDescent="0.2">
      <c r="I368" s="68" t="s">
        <v>939</v>
      </c>
      <c r="J368" s="68" t="s">
        <v>938</v>
      </c>
    </row>
    <row r="369" spans="9:10" x14ac:dyDescent="0.2">
      <c r="I369" s="68" t="s">
        <v>941</v>
      </c>
      <c r="J369" s="68" t="s">
        <v>940</v>
      </c>
    </row>
    <row r="370" spans="9:10" x14ac:dyDescent="0.2">
      <c r="I370" s="68" t="s">
        <v>943</v>
      </c>
      <c r="J370" s="68" t="s">
        <v>942</v>
      </c>
    </row>
    <row r="371" spans="9:10" x14ac:dyDescent="0.2">
      <c r="I371" s="68" t="s">
        <v>945</v>
      </c>
      <c r="J371" s="68" t="s">
        <v>944</v>
      </c>
    </row>
    <row r="372" spans="9:10" x14ac:dyDescent="0.2">
      <c r="I372" s="68" t="s">
        <v>947</v>
      </c>
      <c r="J372" s="68" t="s">
        <v>946</v>
      </c>
    </row>
    <row r="373" spans="9:10" x14ac:dyDescent="0.2">
      <c r="I373" s="68" t="s">
        <v>949</v>
      </c>
      <c r="J373" s="68" t="s">
        <v>948</v>
      </c>
    </row>
    <row r="374" spans="9:10" x14ac:dyDescent="0.2">
      <c r="I374" s="68" t="s">
        <v>951</v>
      </c>
      <c r="J374" s="68" t="s">
        <v>950</v>
      </c>
    </row>
    <row r="375" spans="9:10" x14ac:dyDescent="0.2">
      <c r="I375" s="68" t="s">
        <v>953</v>
      </c>
      <c r="J375" s="68" t="s">
        <v>952</v>
      </c>
    </row>
    <row r="376" spans="9:10" x14ac:dyDescent="0.2">
      <c r="I376" s="68" t="s">
        <v>955</v>
      </c>
      <c r="J376" s="68" t="s">
        <v>954</v>
      </c>
    </row>
    <row r="377" spans="9:10" x14ac:dyDescent="0.2">
      <c r="I377" s="68" t="s">
        <v>957</v>
      </c>
      <c r="J377" s="68" t="s">
        <v>956</v>
      </c>
    </row>
    <row r="378" spans="9:10" x14ac:dyDescent="0.2">
      <c r="I378" s="68" t="s">
        <v>959</v>
      </c>
      <c r="J378" s="68" t="s">
        <v>958</v>
      </c>
    </row>
    <row r="379" spans="9:10" x14ac:dyDescent="0.2">
      <c r="I379" s="68" t="s">
        <v>961</v>
      </c>
      <c r="J379" s="68" t="s">
        <v>960</v>
      </c>
    </row>
    <row r="380" spans="9:10" x14ac:dyDescent="0.2">
      <c r="I380" s="68" t="s">
        <v>963</v>
      </c>
      <c r="J380" s="68" t="s">
        <v>962</v>
      </c>
    </row>
    <row r="381" spans="9:10" x14ac:dyDescent="0.2">
      <c r="I381" s="68" t="s">
        <v>965</v>
      </c>
      <c r="J381" s="68" t="s">
        <v>964</v>
      </c>
    </row>
    <row r="382" spans="9:10" x14ac:dyDescent="0.2">
      <c r="I382" s="68" t="s">
        <v>967</v>
      </c>
      <c r="J382" s="68" t="s">
        <v>966</v>
      </c>
    </row>
    <row r="383" spans="9:10" x14ac:dyDescent="0.2">
      <c r="I383" s="68" t="s">
        <v>969</v>
      </c>
      <c r="J383" s="68" t="s">
        <v>968</v>
      </c>
    </row>
    <row r="384" spans="9:10" x14ac:dyDescent="0.2">
      <c r="I384" s="68" t="s">
        <v>971</v>
      </c>
      <c r="J384" s="68" t="s">
        <v>970</v>
      </c>
    </row>
    <row r="385" spans="9:10" x14ac:dyDescent="0.2">
      <c r="I385" s="68" t="s">
        <v>973</v>
      </c>
      <c r="J385" s="68" t="s">
        <v>972</v>
      </c>
    </row>
    <row r="386" spans="9:10" x14ac:dyDescent="0.2">
      <c r="I386" s="68" t="s">
        <v>975</v>
      </c>
      <c r="J386" s="68" t="s">
        <v>974</v>
      </c>
    </row>
    <row r="387" spans="9:10" x14ac:dyDescent="0.2">
      <c r="I387" s="68" t="s">
        <v>977</v>
      </c>
      <c r="J387" s="68" t="s">
        <v>976</v>
      </c>
    </row>
    <row r="388" spans="9:10" x14ac:dyDescent="0.2">
      <c r="I388" s="68" t="s">
        <v>979</v>
      </c>
      <c r="J388" s="68" t="s">
        <v>978</v>
      </c>
    </row>
    <row r="389" spans="9:10" x14ac:dyDescent="0.2">
      <c r="I389" s="68" t="s">
        <v>981</v>
      </c>
      <c r="J389" s="68" t="s">
        <v>980</v>
      </c>
    </row>
    <row r="390" spans="9:10" x14ac:dyDescent="0.2">
      <c r="I390" s="68" t="s">
        <v>983</v>
      </c>
      <c r="J390" s="68" t="s">
        <v>982</v>
      </c>
    </row>
    <row r="391" spans="9:10" x14ac:dyDescent="0.2">
      <c r="I391" s="68" t="s">
        <v>985</v>
      </c>
      <c r="J391" s="68" t="s">
        <v>984</v>
      </c>
    </row>
    <row r="392" spans="9:10" x14ac:dyDescent="0.2">
      <c r="I392" s="68" t="s">
        <v>987</v>
      </c>
      <c r="J392" s="68" t="s">
        <v>986</v>
      </c>
    </row>
    <row r="393" spans="9:10" x14ac:dyDescent="0.2">
      <c r="I393" s="68" t="s">
        <v>989</v>
      </c>
      <c r="J393" s="68" t="s">
        <v>988</v>
      </c>
    </row>
    <row r="394" spans="9:10" x14ac:dyDescent="0.2">
      <c r="I394" s="68" t="s">
        <v>991</v>
      </c>
      <c r="J394" s="68" t="s">
        <v>990</v>
      </c>
    </row>
    <row r="395" spans="9:10" x14ac:dyDescent="0.2">
      <c r="I395" s="68" t="s">
        <v>993</v>
      </c>
      <c r="J395" s="68" t="s">
        <v>992</v>
      </c>
    </row>
    <row r="396" spans="9:10" x14ac:dyDescent="0.2">
      <c r="I396" s="68" t="s">
        <v>995</v>
      </c>
      <c r="J396" s="68" t="s">
        <v>994</v>
      </c>
    </row>
    <row r="397" spans="9:10" x14ac:dyDescent="0.2">
      <c r="I397" s="68" t="s">
        <v>997</v>
      </c>
      <c r="J397" s="68" t="s">
        <v>996</v>
      </c>
    </row>
    <row r="398" spans="9:10" x14ac:dyDescent="0.2">
      <c r="I398" s="68" t="s">
        <v>999</v>
      </c>
      <c r="J398" s="68" t="s">
        <v>998</v>
      </c>
    </row>
    <row r="399" spans="9:10" x14ac:dyDescent="0.2">
      <c r="I399" s="68" t="s">
        <v>1001</v>
      </c>
      <c r="J399" s="68" t="s">
        <v>1000</v>
      </c>
    </row>
    <row r="400" spans="9:10" x14ac:dyDescent="0.2">
      <c r="I400" s="68" t="s">
        <v>1003</v>
      </c>
      <c r="J400" s="68" t="s">
        <v>1002</v>
      </c>
    </row>
    <row r="401" spans="9:10" x14ac:dyDescent="0.2">
      <c r="I401" s="68" t="s">
        <v>1005</v>
      </c>
      <c r="J401" s="68" t="s">
        <v>1004</v>
      </c>
    </row>
    <row r="402" spans="9:10" x14ac:dyDescent="0.2">
      <c r="I402" s="68" t="s">
        <v>1007</v>
      </c>
      <c r="J402" s="68" t="s">
        <v>1006</v>
      </c>
    </row>
    <row r="403" spans="9:10" x14ac:dyDescent="0.2">
      <c r="I403" s="68" t="s">
        <v>1009</v>
      </c>
      <c r="J403" s="68" t="s">
        <v>1008</v>
      </c>
    </row>
    <row r="404" spans="9:10" x14ac:dyDescent="0.2">
      <c r="I404" s="68" t="s">
        <v>1011</v>
      </c>
      <c r="J404" s="68" t="s">
        <v>1010</v>
      </c>
    </row>
    <row r="405" spans="9:10" x14ac:dyDescent="0.2">
      <c r="I405" s="68" t="s">
        <v>1013</v>
      </c>
      <c r="J405" s="68" t="s">
        <v>1012</v>
      </c>
    </row>
    <row r="406" spans="9:10" x14ac:dyDescent="0.2">
      <c r="I406" s="68" t="s">
        <v>1015</v>
      </c>
      <c r="J406" s="68" t="s">
        <v>1014</v>
      </c>
    </row>
    <row r="407" spans="9:10" x14ac:dyDescent="0.2">
      <c r="I407" s="68" t="s">
        <v>1017</v>
      </c>
      <c r="J407" s="68" t="s">
        <v>1016</v>
      </c>
    </row>
    <row r="408" spans="9:10" x14ac:dyDescent="0.2">
      <c r="I408" s="68" t="s">
        <v>1019</v>
      </c>
      <c r="J408" s="68" t="s">
        <v>1018</v>
      </c>
    </row>
    <row r="409" spans="9:10" x14ac:dyDescent="0.2">
      <c r="I409" s="68" t="s">
        <v>1021</v>
      </c>
      <c r="J409" s="68" t="s">
        <v>1020</v>
      </c>
    </row>
    <row r="410" spans="9:10" x14ac:dyDescent="0.2">
      <c r="I410" s="68" t="s">
        <v>1023</v>
      </c>
      <c r="J410" s="68" t="s">
        <v>1022</v>
      </c>
    </row>
    <row r="411" spans="9:10" x14ac:dyDescent="0.2">
      <c r="I411" s="68" t="s">
        <v>1025</v>
      </c>
      <c r="J411" s="68" t="s">
        <v>1024</v>
      </c>
    </row>
    <row r="412" spans="9:10" x14ac:dyDescent="0.2">
      <c r="I412" s="68" t="s">
        <v>1027</v>
      </c>
      <c r="J412" s="68" t="s">
        <v>1026</v>
      </c>
    </row>
    <row r="413" spans="9:10" x14ac:dyDescent="0.2">
      <c r="I413" s="68" t="s">
        <v>1029</v>
      </c>
      <c r="J413" s="68" t="s">
        <v>1028</v>
      </c>
    </row>
    <row r="414" spans="9:10" x14ac:dyDescent="0.2">
      <c r="I414" s="68" t="s">
        <v>1031</v>
      </c>
      <c r="J414" s="68" t="s">
        <v>1030</v>
      </c>
    </row>
    <row r="415" spans="9:10" x14ac:dyDescent="0.2">
      <c r="I415" s="68" t="s">
        <v>1033</v>
      </c>
      <c r="J415" s="68" t="s">
        <v>1032</v>
      </c>
    </row>
    <row r="416" spans="9:10" x14ac:dyDescent="0.2">
      <c r="I416" s="68" t="s">
        <v>1035</v>
      </c>
      <c r="J416" s="68" t="s">
        <v>1034</v>
      </c>
    </row>
    <row r="417" spans="9:10" x14ac:dyDescent="0.2">
      <c r="I417" s="68" t="s">
        <v>1037</v>
      </c>
      <c r="J417" s="68" t="s">
        <v>1036</v>
      </c>
    </row>
    <row r="418" spans="9:10" x14ac:dyDescent="0.2">
      <c r="I418" s="68" t="s">
        <v>1039</v>
      </c>
      <c r="J418" s="68" t="s">
        <v>1038</v>
      </c>
    </row>
    <row r="419" spans="9:10" x14ac:dyDescent="0.2">
      <c r="I419" s="68" t="s">
        <v>1041</v>
      </c>
      <c r="J419" s="68" t="s">
        <v>1040</v>
      </c>
    </row>
    <row r="420" spans="9:10" x14ac:dyDescent="0.2">
      <c r="I420" s="68" t="s">
        <v>1043</v>
      </c>
      <c r="J420" s="68" t="s">
        <v>1042</v>
      </c>
    </row>
    <row r="421" spans="9:10" x14ac:dyDescent="0.2">
      <c r="I421" s="68" t="s">
        <v>1045</v>
      </c>
      <c r="J421" s="68" t="s">
        <v>1044</v>
      </c>
    </row>
    <row r="422" spans="9:10" x14ac:dyDescent="0.2">
      <c r="I422" s="68" t="s">
        <v>1047</v>
      </c>
      <c r="J422" s="68" t="s">
        <v>1046</v>
      </c>
    </row>
    <row r="423" spans="9:10" x14ac:dyDescent="0.2">
      <c r="I423" s="68" t="s">
        <v>1049</v>
      </c>
      <c r="J423" s="68" t="s">
        <v>1048</v>
      </c>
    </row>
    <row r="424" spans="9:10" x14ac:dyDescent="0.2">
      <c r="I424" s="68" t="s">
        <v>1051</v>
      </c>
      <c r="J424" s="68" t="s">
        <v>1050</v>
      </c>
    </row>
    <row r="425" spans="9:10" x14ac:dyDescent="0.2">
      <c r="I425" s="68" t="s">
        <v>1053</v>
      </c>
      <c r="J425" s="68" t="s">
        <v>1052</v>
      </c>
    </row>
    <row r="426" spans="9:10" x14ac:dyDescent="0.2">
      <c r="I426" s="68" t="s">
        <v>1055</v>
      </c>
      <c r="J426" s="68" t="s">
        <v>1054</v>
      </c>
    </row>
    <row r="427" spans="9:10" x14ac:dyDescent="0.2">
      <c r="I427" s="68" t="s">
        <v>1057</v>
      </c>
      <c r="J427" s="68" t="s">
        <v>1056</v>
      </c>
    </row>
    <row r="428" spans="9:10" x14ac:dyDescent="0.2">
      <c r="I428" s="68" t="s">
        <v>1059</v>
      </c>
      <c r="J428" s="68" t="s">
        <v>1058</v>
      </c>
    </row>
    <row r="429" spans="9:10" x14ac:dyDescent="0.2">
      <c r="I429" s="68" t="s">
        <v>1061</v>
      </c>
      <c r="J429" s="68" t="s">
        <v>1060</v>
      </c>
    </row>
    <row r="430" spans="9:10" x14ac:dyDescent="0.2">
      <c r="I430" s="68" t="s">
        <v>1063</v>
      </c>
      <c r="J430" s="68" t="s">
        <v>1062</v>
      </c>
    </row>
    <row r="431" spans="9:10" x14ac:dyDescent="0.2">
      <c r="I431" s="68" t="s">
        <v>1065</v>
      </c>
      <c r="J431" s="68" t="s">
        <v>1064</v>
      </c>
    </row>
    <row r="432" spans="9:10" x14ac:dyDescent="0.2">
      <c r="I432" s="68" t="s">
        <v>1067</v>
      </c>
      <c r="J432" s="68" t="s">
        <v>1066</v>
      </c>
    </row>
    <row r="433" spans="9:10" x14ac:dyDescent="0.2">
      <c r="I433" s="68" t="s">
        <v>1069</v>
      </c>
      <c r="J433" s="68" t="s">
        <v>1068</v>
      </c>
    </row>
    <row r="434" spans="9:10" x14ac:dyDescent="0.2">
      <c r="I434" s="68" t="s">
        <v>1071</v>
      </c>
      <c r="J434" s="68" t="s">
        <v>1070</v>
      </c>
    </row>
    <row r="435" spans="9:10" x14ac:dyDescent="0.2">
      <c r="I435" s="68" t="s">
        <v>1073</v>
      </c>
      <c r="J435" s="68" t="s">
        <v>1072</v>
      </c>
    </row>
    <row r="436" spans="9:10" x14ac:dyDescent="0.2">
      <c r="I436" s="68" t="s">
        <v>1075</v>
      </c>
      <c r="J436" s="68" t="s">
        <v>1074</v>
      </c>
    </row>
    <row r="437" spans="9:10" x14ac:dyDescent="0.2">
      <c r="I437" s="68" t="s">
        <v>1077</v>
      </c>
      <c r="J437" s="68" t="s">
        <v>1076</v>
      </c>
    </row>
    <row r="438" spans="9:10" x14ac:dyDescent="0.2">
      <c r="I438" s="68" t="s">
        <v>1079</v>
      </c>
      <c r="J438" s="68" t="s">
        <v>1078</v>
      </c>
    </row>
    <row r="439" spans="9:10" x14ac:dyDescent="0.2">
      <c r="I439" s="68" t="s">
        <v>1081</v>
      </c>
      <c r="J439" s="68" t="s">
        <v>1080</v>
      </c>
    </row>
    <row r="440" spans="9:10" x14ac:dyDescent="0.2">
      <c r="I440" s="68" t="s">
        <v>1083</v>
      </c>
      <c r="J440" s="68" t="s">
        <v>1082</v>
      </c>
    </row>
    <row r="441" spans="9:10" x14ac:dyDescent="0.2">
      <c r="I441" s="68" t="s">
        <v>1085</v>
      </c>
      <c r="J441" s="68" t="s">
        <v>1084</v>
      </c>
    </row>
    <row r="442" spans="9:10" x14ac:dyDescent="0.2">
      <c r="I442" s="68" t="s">
        <v>1087</v>
      </c>
      <c r="J442" s="68" t="s">
        <v>1086</v>
      </c>
    </row>
    <row r="443" spans="9:10" x14ac:dyDescent="0.2">
      <c r="I443" s="68" t="s">
        <v>1089</v>
      </c>
      <c r="J443" s="68" t="s">
        <v>1088</v>
      </c>
    </row>
    <row r="444" spans="9:10" x14ac:dyDescent="0.2">
      <c r="I444" s="68" t="s">
        <v>1091</v>
      </c>
      <c r="J444" s="68" t="s">
        <v>1090</v>
      </c>
    </row>
    <row r="445" spans="9:10" x14ac:dyDescent="0.2">
      <c r="I445" s="68" t="s">
        <v>1093</v>
      </c>
      <c r="J445" s="68" t="s">
        <v>1092</v>
      </c>
    </row>
    <row r="446" spans="9:10" x14ac:dyDescent="0.2">
      <c r="I446" s="68" t="s">
        <v>1095</v>
      </c>
      <c r="J446" s="68" t="s">
        <v>1094</v>
      </c>
    </row>
    <row r="447" spans="9:10" x14ac:dyDescent="0.2">
      <c r="I447" s="68" t="s">
        <v>1097</v>
      </c>
      <c r="J447" s="68" t="s">
        <v>1096</v>
      </c>
    </row>
    <row r="448" spans="9:10" x14ac:dyDescent="0.2">
      <c r="I448" s="68" t="s">
        <v>1099</v>
      </c>
      <c r="J448" s="68" t="s">
        <v>1098</v>
      </c>
    </row>
    <row r="449" spans="9:10" x14ac:dyDescent="0.2">
      <c r="I449" s="68" t="s">
        <v>1101</v>
      </c>
      <c r="J449" s="68" t="s">
        <v>1100</v>
      </c>
    </row>
    <row r="450" spans="9:10" x14ac:dyDescent="0.2">
      <c r="I450" s="68" t="s">
        <v>1103</v>
      </c>
      <c r="J450" s="68" t="s">
        <v>1102</v>
      </c>
    </row>
    <row r="451" spans="9:10" x14ac:dyDescent="0.2">
      <c r="I451" s="68" t="s">
        <v>1105</v>
      </c>
      <c r="J451" s="68" t="s">
        <v>1104</v>
      </c>
    </row>
    <row r="452" spans="9:10" x14ac:dyDescent="0.2">
      <c r="I452" s="68" t="s">
        <v>1107</v>
      </c>
      <c r="J452" s="68" t="s">
        <v>1106</v>
      </c>
    </row>
    <row r="453" spans="9:10" x14ac:dyDescent="0.2">
      <c r="I453" s="68" t="s">
        <v>1109</v>
      </c>
      <c r="J453" s="68" t="s">
        <v>1108</v>
      </c>
    </row>
    <row r="454" spans="9:10" x14ac:dyDescent="0.2">
      <c r="I454" s="68" t="s">
        <v>1111</v>
      </c>
      <c r="J454" s="68" t="s">
        <v>1110</v>
      </c>
    </row>
    <row r="455" spans="9:10" x14ac:dyDescent="0.2">
      <c r="I455" s="68" t="s">
        <v>1113</v>
      </c>
      <c r="J455" s="68" t="s">
        <v>1112</v>
      </c>
    </row>
    <row r="456" spans="9:10" x14ac:dyDescent="0.2">
      <c r="I456" s="68" t="s">
        <v>1115</v>
      </c>
      <c r="J456" s="68" t="s">
        <v>1114</v>
      </c>
    </row>
    <row r="457" spans="9:10" x14ac:dyDescent="0.2">
      <c r="I457" s="68" t="s">
        <v>1117</v>
      </c>
      <c r="J457" s="68" t="s">
        <v>1116</v>
      </c>
    </row>
    <row r="458" spans="9:10" x14ac:dyDescent="0.2">
      <c r="I458" s="68" t="s">
        <v>1119</v>
      </c>
      <c r="J458" s="68" t="s">
        <v>1118</v>
      </c>
    </row>
    <row r="459" spans="9:10" x14ac:dyDescent="0.2">
      <c r="I459" s="68" t="s">
        <v>1121</v>
      </c>
      <c r="J459" s="68" t="s">
        <v>1120</v>
      </c>
    </row>
    <row r="460" spans="9:10" x14ac:dyDescent="0.2">
      <c r="I460" s="68" t="s">
        <v>1123</v>
      </c>
      <c r="J460" s="68" t="s">
        <v>1122</v>
      </c>
    </row>
    <row r="461" spans="9:10" x14ac:dyDescent="0.2">
      <c r="I461" s="68" t="s">
        <v>1125</v>
      </c>
      <c r="J461" s="68" t="s">
        <v>1124</v>
      </c>
    </row>
    <row r="462" spans="9:10" x14ac:dyDescent="0.2">
      <c r="I462" s="68" t="s">
        <v>1127</v>
      </c>
      <c r="J462" s="68" t="s">
        <v>1126</v>
      </c>
    </row>
    <row r="463" spans="9:10" x14ac:dyDescent="0.2">
      <c r="I463" s="68" t="s">
        <v>1129</v>
      </c>
      <c r="J463" s="68" t="s">
        <v>1128</v>
      </c>
    </row>
    <row r="464" spans="9:10" x14ac:dyDescent="0.2">
      <c r="I464" s="68" t="s">
        <v>1131</v>
      </c>
      <c r="J464" s="68" t="s">
        <v>1130</v>
      </c>
    </row>
    <row r="465" spans="9:10" x14ac:dyDescent="0.2">
      <c r="I465" s="68" t="s">
        <v>1133</v>
      </c>
      <c r="J465" s="68" t="s">
        <v>1132</v>
      </c>
    </row>
    <row r="466" spans="9:10" x14ac:dyDescent="0.2">
      <c r="I466" s="68" t="s">
        <v>1135</v>
      </c>
      <c r="J466" s="68" t="s">
        <v>1134</v>
      </c>
    </row>
  </sheetData>
  <sheetProtection algorithmName="SHA-512" hashValue="ZQIlhH0DHP5a2GWSvFe03MsnAZQTh9ZUv/S5NbFEKHZL+QXoylypNWG+RREKNS2V8MvNx8P6zq/5s5DGNSwc0Q==" saltValue="t21LvG4GENu2V7h98zkv+Q==" spinCount="100000" sheet="1" objects="1" scenarios="1" selectLockedCells="1" selectUnlockedCells="1"/>
  <autoFilter ref="A1:G125"/>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ALGANDMED</vt:lpstr>
      <vt:lpstr>EXPORT</vt:lpstr>
      <vt:lpstr>NIMESTIKUD</vt:lpstr>
      <vt:lpstr>ValidationLists</vt:lpstr>
      <vt:lpstr>Asutus</vt:lpstr>
      <vt:lpstr>Kuupaev</vt:lpstr>
      <vt:lpstr>Osakond</vt:lpstr>
      <vt:lpstr>Piirkondliku_osakonna_kood</vt:lpstr>
      <vt:lpstr>PohjuseKood</vt:lpstr>
      <vt:lpstr>ALGANDMED!Print_Titles</vt:lpstr>
      <vt:lpstr>Profiilid</vt:lpstr>
      <vt:lpstr>RAVI_TÜÜP</vt:lpstr>
      <vt:lpstr>Ravityyp</vt:lpstr>
      <vt:lpstr>Ravityyp1</vt:lpstr>
      <vt:lpstr>RavityypI</vt:lpstr>
      <vt:lpstr>Tervishoiuasutuse_kood_haigekassas</vt:lpstr>
    </vt:vector>
  </TitlesOfParts>
  <Company>oma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minu</dc:creator>
  <cp:lastModifiedBy>Tiiu Rudov</cp:lastModifiedBy>
  <cp:lastPrinted>2009-03-31T11:07:49Z</cp:lastPrinted>
  <dcterms:created xsi:type="dcterms:W3CDTF">2007-01-27T15:43:41Z</dcterms:created>
  <dcterms:modified xsi:type="dcterms:W3CDTF">2017-02-07T07:43:35Z</dcterms:modified>
</cp:coreProperties>
</file>