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79BD77CF-4758-4098-9741-7E64782F0A35}" xr6:coauthVersionLast="31" xr6:coauthVersionMax="31" xr10:uidLastSave="{00000000-0000-0000-0000-000000000000}"/>
  <bookViews>
    <workbookView xWindow="0" yWindow="0" windowWidth="20355" windowHeight="4980" tabRatio="935" activeTab="1" xr2:uid="{00000000-000D-0000-FFFF-FFFF00000000}"/>
  </bookViews>
  <sheets>
    <sheet name="Kirjeldus" sheetId="3" r:id="rId1"/>
    <sheet name="Aruandesse2017" sheetId="1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1" l="1"/>
  <c r="I48" i="11"/>
  <c r="F48" i="11" s="1"/>
  <c r="J48" i="11"/>
  <c r="L48" i="11" s="1"/>
  <c r="I49" i="11"/>
  <c r="J49" i="11"/>
  <c r="F49" i="11"/>
  <c r="I50" i="11"/>
  <c r="J50" i="11"/>
  <c r="F50" i="11"/>
  <c r="I51" i="11"/>
  <c r="J51" i="11"/>
  <c r="I52" i="11"/>
  <c r="J52" i="11"/>
  <c r="L52" i="11" s="1"/>
  <c r="I53" i="11"/>
  <c r="J53" i="11"/>
  <c r="F53" i="11"/>
  <c r="I54" i="11"/>
  <c r="J54" i="11"/>
  <c r="F54" i="11"/>
  <c r="I55" i="11"/>
  <c r="F55" i="11" s="1"/>
  <c r="J55" i="11"/>
  <c r="I56" i="11"/>
  <c r="J56" i="11"/>
  <c r="L56" i="11" s="1"/>
  <c r="I57" i="11"/>
  <c r="J57" i="11"/>
  <c r="I58" i="11"/>
  <c r="J58" i="11"/>
  <c r="F58" i="11"/>
  <c r="I59" i="11"/>
  <c r="J59" i="11"/>
  <c r="I60" i="11"/>
  <c r="J60" i="11"/>
  <c r="L60" i="11" s="1"/>
  <c r="I61" i="11"/>
  <c r="J61" i="11"/>
  <c r="F61" i="11"/>
  <c r="I62" i="11"/>
  <c r="J62" i="11"/>
  <c r="F62" i="11"/>
  <c r="I63" i="11"/>
  <c r="F63" i="11" s="1"/>
  <c r="J63" i="11"/>
  <c r="I64" i="11"/>
  <c r="J64" i="11"/>
  <c r="L64" i="11" s="1"/>
  <c r="I65" i="11"/>
  <c r="J65" i="11"/>
  <c r="F65" i="11"/>
  <c r="I47" i="11"/>
  <c r="J47" i="11"/>
  <c r="I43" i="11"/>
  <c r="F43" i="11" s="1"/>
  <c r="J43" i="11"/>
  <c r="I44" i="11"/>
  <c r="F44" i="11" s="1"/>
  <c r="J44" i="11"/>
  <c r="L44" i="11" s="1"/>
  <c r="I45" i="11"/>
  <c r="J45" i="11"/>
  <c r="L45" i="11" s="1"/>
  <c r="F45" i="11"/>
  <c r="I42" i="11"/>
  <c r="J42" i="11"/>
  <c r="F42" i="11"/>
  <c r="I9" i="11"/>
  <c r="F9" i="11" s="1"/>
  <c r="J9" i="11"/>
  <c r="I10" i="11"/>
  <c r="F10" i="11" s="1"/>
  <c r="J10" i="11"/>
  <c r="L10" i="11" s="1"/>
  <c r="I11" i="11"/>
  <c r="J11" i="11"/>
  <c r="I12" i="11"/>
  <c r="J12" i="11"/>
  <c r="I13" i="11"/>
  <c r="J13" i="11"/>
  <c r="I14" i="11"/>
  <c r="J14" i="11"/>
  <c r="I15" i="11"/>
  <c r="J15" i="11"/>
  <c r="L15" i="11" s="1"/>
  <c r="I16" i="11"/>
  <c r="J16" i="11"/>
  <c r="F16" i="11"/>
  <c r="I17" i="11"/>
  <c r="J17" i="11"/>
  <c r="I18" i="11"/>
  <c r="J18" i="11"/>
  <c r="L18" i="11" s="1"/>
  <c r="I19" i="11"/>
  <c r="J19" i="11"/>
  <c r="L19" i="11" s="1"/>
  <c r="F19" i="11"/>
  <c r="I20" i="11"/>
  <c r="J20" i="11"/>
  <c r="I21" i="11"/>
  <c r="J21" i="11"/>
  <c r="I22" i="11"/>
  <c r="J22" i="11"/>
  <c r="L22" i="11" s="1"/>
  <c r="I23" i="11"/>
  <c r="J23" i="11"/>
  <c r="L23" i="11" s="1"/>
  <c r="I24" i="11"/>
  <c r="J24" i="11"/>
  <c r="I25" i="11"/>
  <c r="J25" i="11"/>
  <c r="I26" i="11"/>
  <c r="J26" i="11"/>
  <c r="L26" i="11" s="1"/>
  <c r="I27" i="11"/>
  <c r="J27" i="11"/>
  <c r="L27" i="11" s="1"/>
  <c r="I28" i="11"/>
  <c r="J28" i="11"/>
  <c r="I29" i="11"/>
  <c r="F29" i="11" s="1"/>
  <c r="J29" i="11"/>
  <c r="I30" i="11"/>
  <c r="J30" i="11"/>
  <c r="L30" i="11" s="1"/>
  <c r="I31" i="11"/>
  <c r="J31" i="11"/>
  <c r="F31" i="11"/>
  <c r="J8" i="11"/>
  <c r="F8" i="11"/>
  <c r="L65" i="11"/>
  <c r="K65" i="11"/>
  <c r="L63" i="11"/>
  <c r="K63" i="11"/>
  <c r="L62" i="11"/>
  <c r="K62" i="11"/>
  <c r="L61" i="11"/>
  <c r="K61" i="11"/>
  <c r="L59" i="11"/>
  <c r="K59" i="11"/>
  <c r="L58" i="11"/>
  <c r="K58" i="11"/>
  <c r="L57" i="11"/>
  <c r="K57" i="11"/>
  <c r="L55" i="11"/>
  <c r="K55" i="11"/>
  <c r="L54" i="11"/>
  <c r="K54" i="11"/>
  <c r="L53" i="11"/>
  <c r="K53" i="11"/>
  <c r="L51" i="11"/>
  <c r="K51" i="11"/>
  <c r="L50" i="11"/>
  <c r="K50" i="11"/>
  <c r="L49" i="11"/>
  <c r="K49" i="11"/>
  <c r="L47" i="11"/>
  <c r="K47" i="11"/>
  <c r="J46" i="11"/>
  <c r="L46" i="11"/>
  <c r="I46" i="11"/>
  <c r="K46" i="11"/>
  <c r="K45" i="11"/>
  <c r="K44" i="11"/>
  <c r="L43" i="11"/>
  <c r="L42" i="11"/>
  <c r="K42" i="11"/>
  <c r="L8" i="11"/>
  <c r="K8" i="11"/>
  <c r="L9" i="11"/>
  <c r="L14" i="11"/>
  <c r="L24" i="11"/>
  <c r="L28" i="11"/>
  <c r="L29" i="11"/>
  <c r="K12" i="11"/>
  <c r="K15" i="11"/>
  <c r="K19" i="11"/>
  <c r="K20" i="11"/>
  <c r="K23" i="11"/>
  <c r="K24" i="11"/>
  <c r="K28" i="11"/>
  <c r="K16" i="11"/>
  <c r="L12" i="11"/>
  <c r="L16" i="11"/>
  <c r="L20" i="11"/>
  <c r="K31" i="11"/>
  <c r="L31" i="11"/>
  <c r="K29" i="11"/>
  <c r="K27" i="11"/>
  <c r="K26" i="11"/>
  <c r="L25" i="11"/>
  <c r="K22" i="11"/>
  <c r="L21" i="11"/>
  <c r="L17" i="11"/>
  <c r="K17" i="11"/>
  <c r="L13" i="11"/>
  <c r="L11" i="11"/>
  <c r="K11" i="11"/>
  <c r="K10" i="11"/>
  <c r="K9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42" i="11"/>
  <c r="G44" i="11"/>
  <c r="G48" i="11"/>
  <c r="G52" i="11"/>
  <c r="G56" i="11"/>
  <c r="G60" i="11"/>
  <c r="G64" i="11"/>
  <c r="G45" i="11"/>
  <c r="G49" i="11"/>
  <c r="G53" i="11"/>
  <c r="G57" i="11"/>
  <c r="G61" i="11"/>
  <c r="G42" i="11"/>
  <c r="G46" i="11"/>
  <c r="G50" i="11"/>
  <c r="G54" i="11"/>
  <c r="G58" i="11"/>
  <c r="G62" i="11"/>
  <c r="G43" i="11"/>
  <c r="G47" i="11"/>
  <c r="G51" i="11"/>
  <c r="G55" i="11"/>
  <c r="G59" i="11"/>
  <c r="G63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8" i="11"/>
  <c r="G10" i="11"/>
  <c r="G14" i="11"/>
  <c r="G18" i="11"/>
  <c r="G22" i="11"/>
  <c r="G26" i="11"/>
  <c r="G30" i="11"/>
  <c r="G15" i="11"/>
  <c r="G23" i="11"/>
  <c r="G27" i="11"/>
  <c r="G13" i="11"/>
  <c r="G21" i="11"/>
  <c r="G11" i="11"/>
  <c r="G19" i="11"/>
  <c r="G8" i="11"/>
  <c r="G25" i="11"/>
  <c r="G12" i="11"/>
  <c r="G16" i="11"/>
  <c r="G20" i="11"/>
  <c r="G24" i="11"/>
  <c r="G28" i="11"/>
  <c r="G9" i="11"/>
  <c r="G17" i="11"/>
  <c r="G29" i="11"/>
  <c r="K18" i="11" l="1"/>
  <c r="K43" i="11"/>
  <c r="K48" i="11"/>
  <c r="K52" i="11"/>
  <c r="K56" i="11"/>
  <c r="K60" i="11"/>
  <c r="K64" i="11"/>
  <c r="K14" i="11"/>
  <c r="K21" i="11"/>
  <c r="K25" i="11"/>
  <c r="K30" i="11"/>
  <c r="K13" i="11"/>
</calcChain>
</file>

<file path=xl/sharedStrings.xml><?xml version="1.0" encoding="utf-8"?>
<sst xmlns="http://schemas.openxmlformats.org/spreadsheetml/2006/main" count="120" uniqueCount="55">
  <si>
    <t>http://www.haigekassa.ee/sites/default/files/Maailmapanga-uuring/operations_manual_-_estonia_ras.pdf</t>
  </si>
  <si>
    <t>https://www.haigekassa.ee/sites/default/files/Maailmapanga-uuring/veeb_eng_summary_report_hk_2015_mai.pdf</t>
  </si>
  <si>
    <t>Maailmapanga poolt koostatud indikaatorite kirjeldus:</t>
  </si>
  <si>
    <t>Maailmapanga raport: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</si>
  <si>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</si>
  <si>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</si>
  <si>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</si>
  <si>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</si>
  <si>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</si>
  <si>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</si>
  <si>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</si>
  <si>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</si>
  <si>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</si>
  <si>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HVA välised teenuseosutajad</t>
  </si>
  <si>
    <t>HVA välised</t>
  </si>
  <si>
    <t>Kõik teenuseosutajad</t>
  </si>
  <si>
    <t>Ravi integreerituse indikaator 2: Pikaleveninud haiglaravi</t>
  </si>
  <si>
    <t>95% usaldusvahemik</t>
  </si>
  <si>
    <t>päevaravi (ravitüüp 19)</t>
  </si>
  <si>
    <t>iseseisev statsionaarne õendusabi (ravitüüp 18)</t>
  </si>
  <si>
    <t>Tabel 2.1 Pikaleveninud haiglaravi osakaal insuldi puhul  (&gt;56 päeva)</t>
  </si>
  <si>
    <t>alumine usaldusvahemik</t>
  </si>
  <si>
    <t>ülemine usaldusvahemik</t>
  </si>
  <si>
    <t>alumise usaldusvahemiku erinevus sagedusest</t>
  </si>
  <si>
    <t>ülemise usaldusvahemiku erinevus sagedusest</t>
  </si>
  <si>
    <t>MA</t>
  </si>
  <si>
    <t>2017* insuldi ravijuhud, arv</t>
  </si>
  <si>
    <t>2017  &gt;56 päeva insuldi ravijuhud, arv</t>
  </si>
  <si>
    <t>**teenust ei osutata</t>
  </si>
  <si>
    <t>Tabel 2.2 Pikaleveninud haiglaravi osakaal reieluukaela murru puhul  (&gt;28 päeva)</t>
  </si>
  <si>
    <t>2017* reieluukaela murru ravijuhud, arv</t>
  </si>
  <si>
    <t>2017 &gt;28 päeva reieluukaela murru ravijuhud, arv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</si>
  <si>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</si>
  <si>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</si>
  <si>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</si>
  <si>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</si>
  <si>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</si>
  <si>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</si>
  <si>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</si>
  <si>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</si>
  <si>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</si>
  <si>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</si>
  <si>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</si>
  <si>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</si>
  <si>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</si>
  <si>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</si>
  <si>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</si>
  <si>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</si>
  <si>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</si>
  <si>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</si>
  <si>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Lääne-Tallinna Keskhaigla**</t>
  </si>
  <si>
    <t>*2017. aasta arvutused on võrreldes varasemate aastatega korrigeeritud - välja on jäetud järgmiseid ravitüübid:</t>
  </si>
  <si>
    <t>2017  &gt;56 päeva insuldi juhud, osakaal</t>
  </si>
  <si>
    <t>2017 &gt;28 päeva reieluukaela murru ravijuhud, osakaal</t>
  </si>
  <si>
    <t>MA-mittearvutatav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</si>
</sst>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sz val="12"/>
      <color rgb="FF00B0F0"/>
      <name val="Calibri"/>
      <family val="2"/>
      <charset val="186"/>
      <scheme val="minor"/>
    </font>
    <font>
      <b/>
      <u/>
      <sz val="12"/>
      <color rgb="FF00B0F0"/>
      <name val="Calibri"/>
      <family val="2"/>
      <charset val="186"/>
      <scheme val="minor"/>
    </font>
    <font>
      <sz val="12"/>
      <color rgb="FF00B0F0"/>
      <name val="Times New Roman"/>
      <family val="1"/>
      <charset val="186"/>
    </font>
    <font>
      <b/>
      <u/>
      <sz val="11"/>
      <color rgb="FF00B0F0"/>
      <name val="Calibri"/>
      <family val="2"/>
      <charset val="186"/>
      <scheme val="minor"/>
    </font>
    <font>
      <u/>
      <sz val="12"/>
      <color rgb="FF00B0F0"/>
      <name val="Times New Roman"/>
      <family val="1"/>
      <charset val="186"/>
    </font>
    <font>
      <sz val="12"/>
      <color rgb="FF000000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rgb="FF2E75B6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2E75B6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4" fillId="0" borderId="0"/>
    <xf numFmtId="0" fontId="1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vertical="top" wrapText="1"/>
    </xf>
    <xf numFmtId="0" fontId="2" fillId="0" borderId="0" xfId="1" applyAlignment="1">
      <alignment vertical="center"/>
    </xf>
    <xf numFmtId="0" fontId="2" fillId="0" borderId="0" xfId="1"/>
    <xf numFmtId="0" fontId="0" fillId="0" borderId="0" xfId="0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1" xfId="0" applyBorder="1"/>
    <xf numFmtId="9" fontId="0" fillId="0" borderId="1" xfId="0" applyNumberFormat="1" applyBorder="1"/>
    <xf numFmtId="3" fontId="9" fillId="0" borderId="1" xfId="0" applyNumberFormat="1" applyFont="1" applyBorder="1"/>
    <xf numFmtId="9" fontId="9" fillId="0" borderId="1" xfId="0" applyNumberFormat="1" applyFont="1" applyBorder="1"/>
    <xf numFmtId="0" fontId="12" fillId="0" borderId="2" xfId="0" applyFont="1" applyBorder="1" applyAlignment="1">
      <alignment horizontal="right"/>
    </xf>
    <xf numFmtId="0" fontId="0" fillId="0" borderId="2" xfId="0" applyBorder="1"/>
    <xf numFmtId="3" fontId="9" fillId="0" borderId="2" xfId="0" applyNumberFormat="1" applyFont="1" applyBorder="1"/>
    <xf numFmtId="9" fontId="9" fillId="0" borderId="2" xfId="0" applyNumberFormat="1" applyFont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right"/>
    </xf>
    <xf numFmtId="0" fontId="12" fillId="0" borderId="1" xfId="2" applyFont="1" applyBorder="1" applyAlignment="1">
      <alignment wrapText="1"/>
    </xf>
    <xf numFmtId="3" fontId="15" fillId="0" borderId="1" xfId="0" applyNumberFormat="1" applyFont="1" applyBorder="1"/>
    <xf numFmtId="0" fontId="16" fillId="0" borderId="0" xfId="0" applyFont="1" applyAlignment="1">
      <alignment horizontal="left" vertical="center"/>
    </xf>
    <xf numFmtId="9" fontId="10" fillId="0" borderId="0" xfId="0" applyNumberFormat="1" applyFont="1"/>
    <xf numFmtId="0" fontId="18" fillId="0" borderId="0" xfId="0" applyFont="1"/>
    <xf numFmtId="0" fontId="19" fillId="0" borderId="1" xfId="0" applyFont="1" applyBorder="1"/>
    <xf numFmtId="9" fontId="19" fillId="0" borderId="1" xfId="0" applyNumberFormat="1" applyFont="1" applyBorder="1"/>
    <xf numFmtId="2" fontId="0" fillId="0" borderId="0" xfId="0" applyNumberFormat="1"/>
    <xf numFmtId="9" fontId="0" fillId="0" borderId="1" xfId="0" applyNumberFormat="1" applyBorder="1" applyAlignment="1">
      <alignment horizontal="right"/>
    </xf>
    <xf numFmtId="9" fontId="9" fillId="0" borderId="1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top" wrapText="1"/>
    </xf>
    <xf numFmtId="2" fontId="10" fillId="0" borderId="0" xfId="0" applyNumberFormat="1" applyFont="1"/>
    <xf numFmtId="164" fontId="10" fillId="0" borderId="0" xfId="0" applyNumberFormat="1" applyFont="1"/>
    <xf numFmtId="0" fontId="10" fillId="0" borderId="0" xfId="0" applyFont="1" applyBorder="1" applyAlignment="1">
      <alignment horizontal="center" wrapText="1"/>
    </xf>
    <xf numFmtId="0" fontId="19" fillId="0" borderId="0" xfId="0" applyFont="1"/>
    <xf numFmtId="0" fontId="0" fillId="0" borderId="4" xfId="0" applyFont="1" applyBorder="1"/>
    <xf numFmtId="0" fontId="0" fillId="0" borderId="1" xfId="0" applyFont="1" applyBorder="1"/>
    <xf numFmtId="0" fontId="9" fillId="0" borderId="1" xfId="0" applyFont="1" applyBorder="1"/>
    <xf numFmtId="0" fontId="0" fillId="0" borderId="3" xfId="0" applyFont="1" applyFill="1" applyBorder="1"/>
    <xf numFmtId="9" fontId="12" fillId="0" borderId="1" xfId="0" applyNumberFormat="1" applyFont="1" applyBorder="1" applyAlignment="1">
      <alignment horizontal="right"/>
    </xf>
    <xf numFmtId="0" fontId="12" fillId="0" borderId="0" xfId="2" applyFont="1" applyBorder="1" applyAlignment="1">
      <alignment wrapText="1"/>
    </xf>
    <xf numFmtId="3" fontId="15" fillId="0" borderId="0" xfId="0" applyNumberFormat="1" applyFont="1" applyBorder="1"/>
    <xf numFmtId="9" fontId="9" fillId="0" borderId="0" xfId="0" applyNumberFormat="1" applyFont="1" applyBorder="1"/>
    <xf numFmtId="9" fontId="0" fillId="0" borderId="0" xfId="0" applyNumberFormat="1" applyBorder="1" applyAlignment="1">
      <alignment horizontal="right"/>
    </xf>
    <xf numFmtId="0" fontId="20" fillId="0" borderId="0" xfId="0" applyFont="1" applyBorder="1" applyAlignment="1">
      <alignment horizontal="left"/>
    </xf>
    <xf numFmtId="9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95250</xdr:colOff>
      <xdr:row>28</xdr:row>
      <xdr:rowOff>19049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14F4726-2FC6-4340-894A-80C99E815068}"/>
            </a:ext>
          </a:extLst>
        </xdr:cNvPr>
        <xdr:cNvSpPr/>
      </xdr:nvSpPr>
      <xdr:spPr>
        <a:xfrm>
          <a:off x="0" y="1"/>
          <a:ext cx="6191250" cy="540067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2: Pikaleveninud haiglaravi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Pikaleveninud haiglaravi osakaal reieluukaela murru ja insuldi korral.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näitab, kui suur osa konkreetse haigusseisundiga patsientidest lubati pärast hospitaliseerimist koju naasta rahvusvaheliselt tunnustatud maksimaalse haiglas viibimise aja jooksul.</a:t>
          </a:r>
        </a:p>
        <a:p>
          <a:pPr algn="l"/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01.01-31.12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15 (statsionaarne taastusravi),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(statsionaarne)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kindlustatud, kindlustamata isikute raviarveid.</a:t>
          </a:r>
        </a:p>
        <a:p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Kõik haigusjuhud: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Insult: põhidiagnoos I61; I62; I63; I64 - kõik koos alamdiagnoosi koodidega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Reieluukaela murd: põhidiagnoos S72.0;S72.1; S72.2; S72.00; S72.10; S72.20</a:t>
          </a:r>
        </a:p>
        <a:p>
          <a:endParaRPr lang="et-EE" sz="11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Pikaleveninud haiglaravi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Insult: 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ravijuhu kestvus üle 56 päeva (&gt;56 päeva).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Reieluukaela murd: ravijuhu kestvus üle 28 päeva (&gt;28 päeva).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Vanus alates 18. eluaastast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Välistatud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on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surnud patsientide raviarved (patsientide need raviarved, kui surma kuupäev on enne raviarve lõpu kuupäeva või kui surmakuupäev on raviarve lõpuga sama kuupäev).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on mitu raviarvet ja uus raviarve algab sama kuupäevaga, mis eelmine raviarve lõppeb või järgmisel kuupäeval (päevade vahe ≤1), siis liidetakse need raviarve pikkused kokku ja loetakse üheks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ravi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episoodiks (arvesse läheb ravi alustanud raviasutuse arve).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peale raviepisoodide loomist on veel arveid, </a:t>
          </a:r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mille alguse ja lõpu kuupäev on sama (0 päeva arved) ja sellele arvele ei järgne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ega eelne  ≤1 päeva jooksul uut arvet, siis need arved välistatakse (hospitaliseerimist ei toimunud).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t-E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igekassa.ee/sites/default/files/Maailmapanga-uuring/operations_manual_-_estonia_ras.pdf" TargetMode="External"/><Relationship Id="rId1" Type="http://schemas.openxmlformats.org/officeDocument/2006/relationships/hyperlink" Target="https://www.haigekassa.ee/sites/default/files/Maailmapanga-uuring/veeb_eng_summary_report_hk_2015_mai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opLeftCell="A7" zoomScaleNormal="100" workbookViewId="0">
      <selection activeCell="L6" sqref="L6"/>
    </sheetView>
  </sheetViews>
  <sheetFormatPr defaultRowHeight="15" x14ac:dyDescent="0.25"/>
  <cols>
    <col min="12" max="12" width="36.7109375" customWidth="1"/>
  </cols>
  <sheetData>
    <row r="1" spans="1:13" ht="15.75" x14ac:dyDescent="0.25">
      <c r="A1" s="1"/>
      <c r="L1" s="7"/>
      <c r="M1" s="6"/>
    </row>
    <row r="2" spans="1:13" ht="15.75" x14ac:dyDescent="0.25">
      <c r="L2" s="8"/>
    </row>
    <row r="3" spans="1:13" ht="15.75" x14ac:dyDescent="0.25">
      <c r="L3" s="9"/>
      <c r="M3" s="2"/>
    </row>
    <row r="4" spans="1:13" x14ac:dyDescent="0.25">
      <c r="L4" s="10"/>
      <c r="M4" s="2"/>
    </row>
    <row r="5" spans="1:13" ht="15.75" x14ac:dyDescent="0.25">
      <c r="L5" s="11"/>
      <c r="M5" s="2"/>
    </row>
    <row r="6" spans="1:13" ht="15.75" x14ac:dyDescent="0.25">
      <c r="L6" s="12"/>
      <c r="M6" s="2"/>
    </row>
    <row r="7" spans="1:13" x14ac:dyDescent="0.25">
      <c r="L7" s="3"/>
      <c r="M7" s="2"/>
    </row>
    <row r="8" spans="1:13" x14ac:dyDescent="0.25">
      <c r="M8" s="2"/>
    </row>
    <row r="9" spans="1:13" x14ac:dyDescent="0.25">
      <c r="M9" s="2"/>
    </row>
    <row r="10" spans="1:13" x14ac:dyDescent="0.25">
      <c r="M10" s="2"/>
    </row>
    <row r="11" spans="1:13" x14ac:dyDescent="0.25">
      <c r="M11" s="2"/>
    </row>
    <row r="12" spans="1:13" x14ac:dyDescent="0.25">
      <c r="M12" s="2"/>
    </row>
    <row r="13" spans="1:13" x14ac:dyDescent="0.25">
      <c r="M13" s="2"/>
    </row>
    <row r="14" spans="1:13" x14ac:dyDescent="0.25">
      <c r="M14" s="2"/>
    </row>
    <row r="15" spans="1:13" x14ac:dyDescent="0.25">
      <c r="M15" s="2"/>
    </row>
    <row r="16" spans="1:13" x14ac:dyDescent="0.25">
      <c r="M16" s="2"/>
    </row>
    <row r="17" spans="1:13" x14ac:dyDescent="0.25">
      <c r="M17" s="2"/>
    </row>
    <row r="18" spans="1:13" x14ac:dyDescent="0.25">
      <c r="M18" s="2"/>
    </row>
    <row r="19" spans="1:13" x14ac:dyDescent="0.25">
      <c r="M19" s="2"/>
    </row>
    <row r="20" spans="1:13" x14ac:dyDescent="0.25">
      <c r="M20" s="2"/>
    </row>
    <row r="21" spans="1:13" x14ac:dyDescent="0.25">
      <c r="M21" s="2"/>
    </row>
    <row r="22" spans="1:13" x14ac:dyDescent="0.25">
      <c r="M22" s="2"/>
    </row>
    <row r="23" spans="1:13" x14ac:dyDescent="0.25">
      <c r="M23" s="2"/>
    </row>
    <row r="24" spans="1:13" x14ac:dyDescent="0.25">
      <c r="M24" s="2"/>
    </row>
    <row r="25" spans="1:13" x14ac:dyDescent="0.25">
      <c r="M25" s="2"/>
    </row>
    <row r="26" spans="1:13" x14ac:dyDescent="0.25">
      <c r="M26" s="2"/>
    </row>
    <row r="27" spans="1:13" x14ac:dyDescent="0.25">
      <c r="M27" s="2"/>
    </row>
    <row r="28" spans="1:13" x14ac:dyDescent="0.25">
      <c r="M28" s="2"/>
    </row>
    <row r="29" spans="1:13" ht="11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3" x14ac:dyDescent="0.25">
      <c r="A30" t="s">
        <v>2</v>
      </c>
    </row>
    <row r="31" spans="1:13" x14ac:dyDescent="0.25">
      <c r="A31" s="4" t="s">
        <v>0</v>
      </c>
    </row>
    <row r="32" spans="1:13" x14ac:dyDescent="0.25">
      <c r="A32" t="s">
        <v>3</v>
      </c>
    </row>
    <row r="33" spans="1:1" x14ac:dyDescent="0.25">
      <c r="A33" s="5" t="s">
        <v>1</v>
      </c>
    </row>
  </sheetData>
  <hyperlinks>
    <hyperlink ref="A33" r:id="rId1" xr:uid="{00000000-0004-0000-0000-000000000000}"/>
    <hyperlink ref="A31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tabSelected="1" workbookViewId="0">
      <selection activeCell="C70" sqref="C70"/>
    </sheetView>
  </sheetViews>
  <sheetFormatPr defaultRowHeight="15" x14ac:dyDescent="0.25"/>
  <cols>
    <col min="1" max="1" width="18.28515625" customWidth="1"/>
    <col min="2" max="2" width="28.85546875" customWidth="1"/>
    <col min="3" max="3" width="19.28515625" customWidth="1"/>
    <col min="4" max="4" width="20.7109375" customWidth="1"/>
    <col min="5" max="5" width="16.85546875" customWidth="1"/>
    <col min="6" max="6" width="15.140625" customWidth="1"/>
    <col min="7" max="7" width="5.140625" customWidth="1"/>
    <col min="8" max="8" width="5.5703125" customWidth="1"/>
    <col min="9" max="9" width="17.140625" customWidth="1"/>
    <col min="10" max="10" width="12.7109375" customWidth="1"/>
    <col min="11" max="11" width="16.140625" customWidth="1"/>
    <col min="12" max="12" width="16.7109375" customWidth="1"/>
  </cols>
  <sheetData>
    <row r="1" spans="1:12" ht="15.75" x14ac:dyDescent="0.25">
      <c r="A1" s="27" t="s">
        <v>16</v>
      </c>
    </row>
    <row r="3" spans="1:12" x14ac:dyDescent="0.25">
      <c r="A3" s="13" t="s">
        <v>20</v>
      </c>
    </row>
    <row r="4" spans="1:12" ht="15" customHeight="1" x14ac:dyDescent="0.25">
      <c r="A4" s="52" t="s">
        <v>4</v>
      </c>
      <c r="B4" s="52" t="s">
        <v>5</v>
      </c>
      <c r="C4" s="53" t="s">
        <v>26</v>
      </c>
      <c r="D4" s="53" t="s">
        <v>27</v>
      </c>
      <c r="E4" s="53" t="s">
        <v>52</v>
      </c>
      <c r="F4" s="51" t="s">
        <v>17</v>
      </c>
    </row>
    <row r="5" spans="1:12" x14ac:dyDescent="0.25">
      <c r="A5" s="52"/>
      <c r="B5" s="52"/>
      <c r="C5" s="54"/>
      <c r="D5" s="54"/>
      <c r="E5" s="54"/>
      <c r="F5" s="51"/>
    </row>
    <row r="6" spans="1:12" x14ac:dyDescent="0.25">
      <c r="A6" s="52"/>
      <c r="B6" s="52"/>
      <c r="C6" s="54"/>
      <c r="D6" s="54"/>
      <c r="E6" s="54"/>
      <c r="F6" s="51"/>
    </row>
    <row r="7" spans="1:12" ht="9" customHeight="1" x14ac:dyDescent="0.25">
      <c r="A7" s="52"/>
      <c r="B7" s="52"/>
      <c r="C7" s="55"/>
      <c r="D7" s="55"/>
      <c r="E7" s="55"/>
      <c r="F7" s="51"/>
      <c r="I7" s="38" t="s">
        <v>21</v>
      </c>
      <c r="J7" s="38" t="s">
        <v>22</v>
      </c>
      <c r="K7" s="38" t="s">
        <v>23</v>
      </c>
      <c r="L7" s="38" t="s">
        <v>24</v>
      </c>
    </row>
    <row r="8" spans="1:12" x14ac:dyDescent="0.25">
      <c r="A8" s="52" t="s">
        <v>6</v>
      </c>
      <c r="B8" s="40" t="s">
        <v>32</v>
      </c>
      <c r="C8" s="14">
        <v>811</v>
      </c>
      <c r="D8" s="14">
        <v>21</v>
      </c>
      <c r="E8" s="15">
        <v>2.5893958076448828E-2</v>
      </c>
      <c r="F8" s="33" t="str">
        <f>ROUND(I8*100,0)&amp;-ROUND(J8*100,0)&amp;"%"</f>
        <v>2-4%</v>
      </c>
      <c r="G8" s="28">
        <f>$E$31</f>
        <v>9.2927207021166747E-3</v>
      </c>
      <c r="H8" s="28" t="e">
        <f>#REF!</f>
        <v>#REF!</v>
      </c>
      <c r="I8" s="36">
        <f>(((2*C8*(D8/C8))+3.841443202-(1.95996*SQRT(3.841443202+(4*C8*(D8/C8)*(1-(D8/C8))))))/(2*(C8+3.841443202)))</f>
        <v>1.6997671406485847E-2</v>
      </c>
      <c r="J8" s="36">
        <f>(((2*C8*(D8/C8))+3.841443202+(1.95996*SQRT(3.841443202+(4*C8*(D8/C8)*(1-(D8/C8))))))/(2*(C8+3.841443202)))</f>
        <v>3.926044308246493E-2</v>
      </c>
      <c r="K8" s="37">
        <f>E8-I8</f>
        <v>8.8962866699629807E-3</v>
      </c>
      <c r="L8" s="37">
        <f>J8-E8</f>
        <v>1.3366485006016102E-2</v>
      </c>
    </row>
    <row r="9" spans="1:12" x14ac:dyDescent="0.25">
      <c r="A9" s="52"/>
      <c r="B9" s="41" t="s">
        <v>33</v>
      </c>
      <c r="C9" s="14">
        <v>649</v>
      </c>
      <c r="D9" s="14">
        <v>7</v>
      </c>
      <c r="E9" s="15">
        <v>1.078582434514638E-2</v>
      </c>
      <c r="F9" s="33" t="str">
        <f t="shared" ref="F9:F31" si="0">ROUND(I9*100,0)&amp;-ROUND(J9*100,0)&amp;"%"</f>
        <v>1-2%</v>
      </c>
      <c r="G9" s="28">
        <f t="shared" ref="G9:G30" si="1">$E$31</f>
        <v>9.2927207021166747E-3</v>
      </c>
      <c r="H9" s="28" t="e">
        <f>#REF!</f>
        <v>#REF!</v>
      </c>
      <c r="I9" s="36">
        <f t="shared" ref="I9:I31" si="2">(((2*C9*(D9/C9))+3.841443202-(1.95996*SQRT(3.841443202+(4*C9*(D9/C9)*(1-(D9/C9))))))/(2*(C9+3.841443202)))</f>
        <v>5.2342806083568094E-3</v>
      </c>
      <c r="J9" s="36">
        <f t="shared" ref="J9:J31" si="3">(((2*C9*(D9/C9))+3.841443202+(1.95996*SQRT(3.841443202+(4*C9*(D9/C9)*(1-(D9/C9))))))/(2*(C9+3.841443202)))</f>
        <v>2.209462656777594E-2</v>
      </c>
      <c r="K9" s="37">
        <f t="shared" ref="K9:K29" si="4">E9-I9</f>
        <v>5.5515437367895703E-3</v>
      </c>
      <c r="L9" s="37">
        <f t="shared" ref="L9:L29" si="5">J9-E9</f>
        <v>1.130880222262956E-2</v>
      </c>
    </row>
    <row r="10" spans="1:12" x14ac:dyDescent="0.25">
      <c r="A10" s="52"/>
      <c r="B10" s="42" t="s">
        <v>7</v>
      </c>
      <c r="C10" s="16">
        <v>1460</v>
      </c>
      <c r="D10" s="16">
        <v>28</v>
      </c>
      <c r="E10" s="17">
        <v>1.9178082191780823E-2</v>
      </c>
      <c r="F10" s="33" t="str">
        <f t="shared" si="0"/>
        <v>1-3%</v>
      </c>
      <c r="G10" s="28">
        <f t="shared" si="1"/>
        <v>9.2927207021166747E-3</v>
      </c>
      <c r="H10" s="28" t="e">
        <f>#REF!</f>
        <v>#REF!</v>
      </c>
      <c r="I10" s="36">
        <f t="shared" si="2"/>
        <v>1.3301627667448315E-2</v>
      </c>
      <c r="J10" s="36">
        <f t="shared" si="3"/>
        <v>2.7578102497249787E-2</v>
      </c>
      <c r="K10" s="37">
        <f t="shared" si="4"/>
        <v>5.8764545243325077E-3</v>
      </c>
      <c r="L10" s="37">
        <f t="shared" si="5"/>
        <v>8.4000203054689637E-3</v>
      </c>
    </row>
    <row r="11" spans="1:12" x14ac:dyDescent="0.25">
      <c r="A11" s="52" t="s">
        <v>8</v>
      </c>
      <c r="B11" s="41" t="s">
        <v>34</v>
      </c>
      <c r="C11" s="14">
        <v>493</v>
      </c>
      <c r="D11" s="14">
        <v>2</v>
      </c>
      <c r="E11" s="15">
        <v>4.0567951318458417E-3</v>
      </c>
      <c r="F11" s="33" t="s">
        <v>25</v>
      </c>
      <c r="G11" s="28">
        <f t="shared" si="1"/>
        <v>9.2927207021166747E-3</v>
      </c>
      <c r="H11" s="28" t="e">
        <f>#REF!</f>
        <v>#REF!</v>
      </c>
      <c r="I11" s="36">
        <f t="shared" si="2"/>
        <v>1.113228014508469E-3</v>
      </c>
      <c r="J11" s="36">
        <f t="shared" si="3"/>
        <v>1.4669358783130949E-2</v>
      </c>
      <c r="K11" s="37">
        <f t="shared" si="4"/>
        <v>2.9435671173373727E-3</v>
      </c>
      <c r="L11" s="37">
        <f t="shared" si="5"/>
        <v>1.0612563651285108E-2</v>
      </c>
    </row>
    <row r="12" spans="1:12" x14ac:dyDescent="0.25">
      <c r="A12" s="52"/>
      <c r="B12" s="41" t="s">
        <v>36</v>
      </c>
      <c r="C12" s="14">
        <v>348</v>
      </c>
      <c r="D12" s="14">
        <v>1</v>
      </c>
      <c r="E12" s="15">
        <v>2.8735632183908046E-3</v>
      </c>
      <c r="F12" s="33" t="s">
        <v>25</v>
      </c>
      <c r="G12" s="28">
        <f t="shared" si="1"/>
        <v>9.2927207021166747E-3</v>
      </c>
      <c r="H12" s="28" t="e">
        <f>#REF!</f>
        <v>#REF!</v>
      </c>
      <c r="I12" s="36">
        <f t="shared" si="2"/>
        <v>5.0743613793616455E-4</v>
      </c>
      <c r="J12" s="36">
        <f t="shared" si="3"/>
        <v>1.6095051473639193E-2</v>
      </c>
      <c r="K12" s="37">
        <f t="shared" si="4"/>
        <v>2.3661270804546399E-3</v>
      </c>
      <c r="L12" s="37">
        <f t="shared" si="5"/>
        <v>1.3221488255248388E-2</v>
      </c>
    </row>
    <row r="13" spans="1:12" x14ac:dyDescent="0.25">
      <c r="A13" s="52"/>
      <c r="B13" s="43" t="s">
        <v>35</v>
      </c>
      <c r="C13" s="14">
        <v>452</v>
      </c>
      <c r="D13" s="14">
        <v>1</v>
      </c>
      <c r="E13" s="15">
        <v>2.2123893805309734E-3</v>
      </c>
      <c r="F13" s="33" t="s">
        <v>25</v>
      </c>
      <c r="G13" s="28">
        <f t="shared" si="1"/>
        <v>9.2927207021166747E-3</v>
      </c>
      <c r="H13" s="28" t="e">
        <f>#REF!</f>
        <v>#REF!</v>
      </c>
      <c r="I13" s="36">
        <f t="shared" si="2"/>
        <v>3.9064897600829513E-4</v>
      </c>
      <c r="J13" s="36">
        <f t="shared" si="3"/>
        <v>1.2423989291560199E-2</v>
      </c>
      <c r="K13" s="37">
        <f t="shared" si="4"/>
        <v>1.8217404045226782E-3</v>
      </c>
      <c r="L13" s="37">
        <f t="shared" si="5"/>
        <v>1.0211599911029226E-2</v>
      </c>
    </row>
    <row r="14" spans="1:12" x14ac:dyDescent="0.25">
      <c r="A14" s="52"/>
      <c r="B14" s="41" t="s">
        <v>37</v>
      </c>
      <c r="C14" s="14">
        <v>218</v>
      </c>
      <c r="D14" s="14">
        <v>1</v>
      </c>
      <c r="E14" s="15">
        <v>4.5871559633027525E-3</v>
      </c>
      <c r="F14" s="33" t="s">
        <v>25</v>
      </c>
      <c r="G14" s="28">
        <f t="shared" si="1"/>
        <v>9.2927207021166747E-3</v>
      </c>
      <c r="H14" s="28" t="e">
        <f>#REF!</f>
        <v>#REF!</v>
      </c>
      <c r="I14" s="36">
        <f t="shared" si="2"/>
        <v>8.1020743180959878E-4</v>
      </c>
      <c r="J14" s="36">
        <f t="shared" si="3"/>
        <v>2.552140634461636E-2</v>
      </c>
      <c r="K14" s="37">
        <f t="shared" si="4"/>
        <v>3.7769485314931538E-3</v>
      </c>
      <c r="L14" s="37">
        <f t="shared" si="5"/>
        <v>2.0934250381313607E-2</v>
      </c>
    </row>
    <row r="15" spans="1:12" x14ac:dyDescent="0.25">
      <c r="A15" s="52"/>
      <c r="B15" s="42" t="s">
        <v>9</v>
      </c>
      <c r="C15" s="16">
        <v>1511</v>
      </c>
      <c r="D15" s="16">
        <v>5</v>
      </c>
      <c r="E15" s="17">
        <v>3.3090668431502318E-3</v>
      </c>
      <c r="F15" s="33" t="s">
        <v>25</v>
      </c>
      <c r="G15" s="28">
        <f t="shared" si="1"/>
        <v>9.2927207021166747E-3</v>
      </c>
      <c r="H15" s="28" t="e">
        <f>#REF!</f>
        <v>#REF!</v>
      </c>
      <c r="I15" s="36">
        <f t="shared" si="2"/>
        <v>1.4142408105204322E-3</v>
      </c>
      <c r="J15" s="36">
        <f t="shared" si="3"/>
        <v>7.7229816124036559E-3</v>
      </c>
      <c r="K15" s="37">
        <f t="shared" si="4"/>
        <v>1.8948260326297995E-3</v>
      </c>
      <c r="L15" s="37">
        <f t="shared" si="5"/>
        <v>4.4139147692534245E-3</v>
      </c>
    </row>
    <row r="16" spans="1:12" x14ac:dyDescent="0.25">
      <c r="A16" s="52" t="s">
        <v>10</v>
      </c>
      <c r="B16" s="41" t="s">
        <v>38</v>
      </c>
      <c r="C16" s="14">
        <v>17</v>
      </c>
      <c r="D16" s="14">
        <v>2</v>
      </c>
      <c r="E16" s="15">
        <v>0.11764705882352941</v>
      </c>
      <c r="F16" s="33" t="str">
        <f t="shared" si="0"/>
        <v>3-34%</v>
      </c>
      <c r="G16" s="28">
        <f t="shared" si="1"/>
        <v>9.2927207021166747E-3</v>
      </c>
      <c r="H16" s="28" t="e">
        <f>#REF!</f>
        <v>#REF!</v>
      </c>
      <c r="I16" s="36">
        <f t="shared" si="2"/>
        <v>3.2879850523597196E-2</v>
      </c>
      <c r="J16" s="36">
        <f t="shared" si="3"/>
        <v>0.34336296174227859</v>
      </c>
      <c r="K16" s="37">
        <f t="shared" si="4"/>
        <v>8.4767208299932215E-2</v>
      </c>
      <c r="L16" s="37">
        <f t="shared" si="5"/>
        <v>0.22571590291874918</v>
      </c>
    </row>
    <row r="17" spans="1:12" x14ac:dyDescent="0.25">
      <c r="A17" s="52"/>
      <c r="B17" s="41" t="s">
        <v>39</v>
      </c>
      <c r="C17" s="14">
        <v>39</v>
      </c>
      <c r="D17" s="14">
        <v>0</v>
      </c>
      <c r="E17" s="15">
        <v>0</v>
      </c>
      <c r="F17" s="33" t="s">
        <v>25</v>
      </c>
      <c r="G17" s="28">
        <f t="shared" si="1"/>
        <v>9.2927207021166747E-3</v>
      </c>
      <c r="H17" s="28" t="e">
        <f>#REF!</f>
        <v>#REF!</v>
      </c>
      <c r="I17" s="36">
        <f t="shared" si="2"/>
        <v>2.3341885987017523E-12</v>
      </c>
      <c r="J17" s="36">
        <f t="shared" si="3"/>
        <v>8.9666521825312054E-2</v>
      </c>
      <c r="K17" s="37">
        <f t="shared" si="4"/>
        <v>-2.3341885987017523E-12</v>
      </c>
      <c r="L17" s="37">
        <f t="shared" si="5"/>
        <v>8.9666521825312054E-2</v>
      </c>
    </row>
    <row r="18" spans="1:12" x14ac:dyDescent="0.25">
      <c r="A18" s="52"/>
      <c r="B18" s="41" t="s">
        <v>40</v>
      </c>
      <c r="C18" s="14">
        <v>68</v>
      </c>
      <c r="D18" s="14">
        <v>0</v>
      </c>
      <c r="E18" s="15">
        <v>0</v>
      </c>
      <c r="F18" s="33" t="s">
        <v>25</v>
      </c>
      <c r="G18" s="28">
        <f t="shared" si="1"/>
        <v>9.2927207021166747E-3</v>
      </c>
      <c r="H18" s="28" t="e">
        <f>#REF!</f>
        <v>#REF!</v>
      </c>
      <c r="I18" s="36">
        <f t="shared" si="2"/>
        <v>1.3919543346708993E-12</v>
      </c>
      <c r="J18" s="36">
        <f t="shared" si="3"/>
        <v>5.3471130738546438E-2</v>
      </c>
      <c r="K18" s="37">
        <f t="shared" si="4"/>
        <v>-1.3919543346708993E-12</v>
      </c>
      <c r="L18" s="37">
        <f t="shared" si="5"/>
        <v>5.3471130738546438E-2</v>
      </c>
    </row>
    <row r="19" spans="1:12" x14ac:dyDescent="0.25">
      <c r="A19" s="52"/>
      <c r="B19" s="41" t="s">
        <v>41</v>
      </c>
      <c r="C19" s="14">
        <v>79</v>
      </c>
      <c r="D19" s="14">
        <v>1</v>
      </c>
      <c r="E19" s="15">
        <v>1.2658227848101266E-2</v>
      </c>
      <c r="F19" s="33" t="str">
        <f t="shared" si="0"/>
        <v>0-7%</v>
      </c>
      <c r="G19" s="28">
        <f t="shared" si="1"/>
        <v>9.2927207021166747E-3</v>
      </c>
      <c r="H19" s="28" t="e">
        <f>#REF!</f>
        <v>#REF!</v>
      </c>
      <c r="I19" s="36">
        <f t="shared" si="2"/>
        <v>2.2380002319424548E-3</v>
      </c>
      <c r="J19" s="36">
        <f t="shared" si="3"/>
        <v>6.827553715002066E-2</v>
      </c>
      <c r="K19" s="37">
        <f t="shared" si="4"/>
        <v>1.042022761615881E-2</v>
      </c>
      <c r="L19" s="37">
        <f t="shared" si="5"/>
        <v>5.5617309301919396E-2</v>
      </c>
    </row>
    <row r="20" spans="1:12" x14ac:dyDescent="0.25">
      <c r="A20" s="52"/>
      <c r="B20" s="41" t="s">
        <v>42</v>
      </c>
      <c r="C20" s="14">
        <v>69</v>
      </c>
      <c r="D20" s="14">
        <v>0</v>
      </c>
      <c r="E20" s="15">
        <v>0</v>
      </c>
      <c r="F20" s="33" t="s">
        <v>25</v>
      </c>
      <c r="G20" s="28">
        <f t="shared" si="1"/>
        <v>9.2927207021166747E-3</v>
      </c>
      <c r="H20" s="28" t="e">
        <f>#REF!</f>
        <v>#REF!</v>
      </c>
      <c r="I20" s="36">
        <f t="shared" si="2"/>
        <v>1.3728449613048224E-12</v>
      </c>
      <c r="J20" s="36">
        <f t="shared" si="3"/>
        <v>5.2737055075187278E-2</v>
      </c>
      <c r="K20" s="37">
        <f t="shared" si="4"/>
        <v>-1.3728449613048224E-12</v>
      </c>
      <c r="L20" s="37">
        <f t="shared" si="5"/>
        <v>5.2737055075187278E-2</v>
      </c>
    </row>
    <row r="21" spans="1:12" x14ac:dyDescent="0.25">
      <c r="A21" s="52"/>
      <c r="B21" s="41" t="s">
        <v>43</v>
      </c>
      <c r="C21" s="14">
        <v>35</v>
      </c>
      <c r="D21" s="14">
        <v>0</v>
      </c>
      <c r="E21" s="15">
        <v>0</v>
      </c>
      <c r="F21" s="33" t="s">
        <v>25</v>
      </c>
      <c r="G21" s="28">
        <f t="shared" si="1"/>
        <v>9.2927207021166747E-3</v>
      </c>
      <c r="H21" s="28" t="e">
        <f>#REF!</f>
        <v>#REF!</v>
      </c>
      <c r="I21" s="36">
        <f t="shared" si="2"/>
        <v>2.574569841650167E-12</v>
      </c>
      <c r="J21" s="36">
        <f t="shared" si="3"/>
        <v>9.8900629977163118E-2</v>
      </c>
      <c r="K21" s="37">
        <f t="shared" si="4"/>
        <v>-2.574569841650167E-12</v>
      </c>
      <c r="L21" s="37">
        <f t="shared" si="5"/>
        <v>9.8900629977163118E-2</v>
      </c>
    </row>
    <row r="22" spans="1:12" x14ac:dyDescent="0.25">
      <c r="A22" s="52"/>
      <c r="B22" s="41" t="s">
        <v>44</v>
      </c>
      <c r="C22" s="14">
        <v>61</v>
      </c>
      <c r="D22" s="14">
        <v>0</v>
      </c>
      <c r="E22" s="15">
        <v>0</v>
      </c>
      <c r="F22" s="33" t="s">
        <v>25</v>
      </c>
      <c r="G22" s="28">
        <f t="shared" si="1"/>
        <v>9.2927207021166747E-3</v>
      </c>
      <c r="H22" s="28" t="e">
        <f>#REF!</f>
        <v>#REF!</v>
      </c>
      <c r="I22" s="36">
        <f t="shared" si="2"/>
        <v>1.5422236664675697E-12</v>
      </c>
      <c r="J22" s="36">
        <f t="shared" si="3"/>
        <v>5.9243641291770524E-2</v>
      </c>
      <c r="K22" s="37">
        <f t="shared" si="4"/>
        <v>-1.5422236664675697E-12</v>
      </c>
      <c r="L22" s="37">
        <f t="shared" si="5"/>
        <v>5.9243641291770524E-2</v>
      </c>
    </row>
    <row r="23" spans="1:12" x14ac:dyDescent="0.25">
      <c r="A23" s="52"/>
      <c r="B23" s="41" t="s">
        <v>45</v>
      </c>
      <c r="C23" s="14">
        <v>51</v>
      </c>
      <c r="D23" s="14">
        <v>0</v>
      </c>
      <c r="E23" s="15">
        <v>0</v>
      </c>
      <c r="F23" s="33" t="s">
        <v>25</v>
      </c>
      <c r="G23" s="28">
        <f t="shared" si="1"/>
        <v>9.2927207021166747E-3</v>
      </c>
      <c r="H23" s="28" t="e">
        <f>#REF!</f>
        <v>#REF!</v>
      </c>
      <c r="I23" s="36">
        <f t="shared" si="2"/>
        <v>1.8234386703811291E-12</v>
      </c>
      <c r="J23" s="36">
        <f t="shared" si="3"/>
        <v>7.0046355048510228E-2</v>
      </c>
      <c r="K23" s="37">
        <f t="shared" si="4"/>
        <v>-1.8234386703811291E-12</v>
      </c>
      <c r="L23" s="37">
        <f t="shared" si="5"/>
        <v>7.0046355048510228E-2</v>
      </c>
    </row>
    <row r="24" spans="1:12" x14ac:dyDescent="0.25">
      <c r="A24" s="52"/>
      <c r="B24" s="41" t="s">
        <v>46</v>
      </c>
      <c r="C24" s="14">
        <v>65</v>
      </c>
      <c r="D24" s="14">
        <v>0</v>
      </c>
      <c r="E24" s="15">
        <v>0</v>
      </c>
      <c r="F24" s="33" t="s">
        <v>25</v>
      </c>
      <c r="G24" s="28">
        <f t="shared" si="1"/>
        <v>9.2927207021166747E-3</v>
      </c>
      <c r="H24" s="28" t="e">
        <f>#REF!</f>
        <v>#REF!</v>
      </c>
      <c r="I24" s="36">
        <f t="shared" si="2"/>
        <v>1.4526134784915706E-12</v>
      </c>
      <c r="J24" s="36">
        <f t="shared" si="3"/>
        <v>5.5801317102375875E-2</v>
      </c>
      <c r="K24" s="37">
        <f t="shared" si="4"/>
        <v>-1.4526134784915706E-12</v>
      </c>
      <c r="L24" s="37">
        <f t="shared" si="5"/>
        <v>5.5801317102375875E-2</v>
      </c>
    </row>
    <row r="25" spans="1:12" x14ac:dyDescent="0.25">
      <c r="A25" s="52"/>
      <c r="B25" s="41" t="s">
        <v>47</v>
      </c>
      <c r="C25" s="14">
        <v>8</v>
      </c>
      <c r="D25" s="14">
        <v>0</v>
      </c>
      <c r="E25" s="15">
        <v>0</v>
      </c>
      <c r="F25" s="33" t="s">
        <v>25</v>
      </c>
      <c r="G25" s="28">
        <f t="shared" si="1"/>
        <v>9.2927207021166747E-3</v>
      </c>
      <c r="H25" s="28" t="e">
        <f>#REF!</f>
        <v>#REF!</v>
      </c>
      <c r="I25" s="36">
        <f t="shared" si="2"/>
        <v>8.4449172763964501E-12</v>
      </c>
      <c r="J25" s="36">
        <f t="shared" si="3"/>
        <v>0.32440667377868149</v>
      </c>
      <c r="K25" s="37">
        <f t="shared" si="4"/>
        <v>-8.4449172763964501E-12</v>
      </c>
      <c r="L25" s="37">
        <f t="shared" si="5"/>
        <v>0.32440667377868149</v>
      </c>
    </row>
    <row r="26" spans="1:12" x14ac:dyDescent="0.25">
      <c r="A26" s="52"/>
      <c r="B26" s="41" t="s">
        <v>48</v>
      </c>
      <c r="C26" s="14">
        <v>58</v>
      </c>
      <c r="D26" s="14">
        <v>0</v>
      </c>
      <c r="E26" s="15">
        <v>0</v>
      </c>
      <c r="F26" s="33" t="s">
        <v>25</v>
      </c>
      <c r="G26" s="28">
        <f t="shared" si="1"/>
        <v>9.2927207021166747E-3</v>
      </c>
      <c r="H26" s="28" t="e">
        <f>#REF!</f>
        <v>#REF!</v>
      </c>
      <c r="I26" s="36">
        <f t="shared" si="2"/>
        <v>1.6170387218712746E-12</v>
      </c>
      <c r="J26" s="36">
        <f t="shared" si="3"/>
        <v>6.2117618913779885E-2</v>
      </c>
      <c r="K26" s="37">
        <f t="shared" si="4"/>
        <v>-1.6170387218712746E-12</v>
      </c>
      <c r="L26" s="37">
        <f t="shared" si="5"/>
        <v>6.2117618913779885E-2</v>
      </c>
    </row>
    <row r="27" spans="1:12" x14ac:dyDescent="0.25">
      <c r="A27" s="52"/>
      <c r="B27" s="41" t="s">
        <v>49</v>
      </c>
      <c r="C27" s="14">
        <v>146</v>
      </c>
      <c r="D27" s="14">
        <v>0</v>
      </c>
      <c r="E27" s="15">
        <v>0</v>
      </c>
      <c r="F27" s="33" t="s">
        <v>25</v>
      </c>
      <c r="G27" s="28">
        <f t="shared" si="1"/>
        <v>9.2927207021166747E-3</v>
      </c>
      <c r="H27" s="28" t="e">
        <f>#REF!</f>
        <v>#REF!</v>
      </c>
      <c r="I27" s="36">
        <f t="shared" si="2"/>
        <v>6.6737216445004421E-13</v>
      </c>
      <c r="J27" s="36">
        <f t="shared" si="3"/>
        <v>2.5636720521447342E-2</v>
      </c>
      <c r="K27" s="37">
        <f t="shared" si="4"/>
        <v>-6.6737216445004421E-13</v>
      </c>
      <c r="L27" s="37">
        <f t="shared" si="5"/>
        <v>2.5636720521447342E-2</v>
      </c>
    </row>
    <row r="28" spans="1:12" x14ac:dyDescent="0.25">
      <c r="A28" s="52"/>
      <c r="B28" s="42" t="s">
        <v>11</v>
      </c>
      <c r="C28" s="16">
        <v>696</v>
      </c>
      <c r="D28" s="16">
        <v>3</v>
      </c>
      <c r="E28" s="17">
        <v>4.3103448275862068E-3</v>
      </c>
      <c r="F28" s="33" t="s">
        <v>25</v>
      </c>
      <c r="G28" s="28">
        <f t="shared" si="1"/>
        <v>9.2927207021166747E-3</v>
      </c>
      <c r="H28" s="28" t="e">
        <f>#REF!</f>
        <v>#REF!</v>
      </c>
      <c r="I28" s="36">
        <f t="shared" si="2"/>
        <v>1.4669689757802798E-3</v>
      </c>
      <c r="J28" s="36">
        <f t="shared" si="3"/>
        <v>1.2595420866370576E-2</v>
      </c>
      <c r="K28" s="37">
        <f t="shared" si="4"/>
        <v>2.843375851805927E-3</v>
      </c>
      <c r="L28" s="37">
        <f t="shared" si="5"/>
        <v>8.2850760387843687E-3</v>
      </c>
    </row>
    <row r="29" spans="1:12" x14ac:dyDescent="0.25">
      <c r="A29" s="18" t="s">
        <v>12</v>
      </c>
      <c r="B29" s="19"/>
      <c r="C29" s="20">
        <v>3667</v>
      </c>
      <c r="D29" s="20">
        <v>36</v>
      </c>
      <c r="E29" s="21">
        <v>9.8172893373329705E-3</v>
      </c>
      <c r="F29" s="33" t="str">
        <f t="shared" si="0"/>
        <v>1-1%</v>
      </c>
      <c r="G29" s="28">
        <f t="shared" si="1"/>
        <v>9.2927207021166747E-3</v>
      </c>
      <c r="H29" s="28" t="e">
        <f>#REF!</f>
        <v>#REF!</v>
      </c>
      <c r="I29" s="36">
        <f t="shared" si="2"/>
        <v>7.0998012569640457E-3</v>
      </c>
      <c r="J29" s="36">
        <f t="shared" si="3"/>
        <v>1.3560705162470146E-2</v>
      </c>
      <c r="K29" s="37">
        <f t="shared" si="4"/>
        <v>2.7174880803689247E-3</v>
      </c>
      <c r="L29" s="37">
        <f t="shared" si="5"/>
        <v>3.7434158251371755E-3</v>
      </c>
    </row>
    <row r="30" spans="1:12" ht="30" customHeight="1" x14ac:dyDescent="0.25">
      <c r="A30" s="22" t="s">
        <v>13</v>
      </c>
      <c r="B30" s="23" t="s">
        <v>14</v>
      </c>
      <c r="C30" s="20">
        <v>207</v>
      </c>
      <c r="D30" s="20">
        <v>0</v>
      </c>
      <c r="E30" s="21">
        <v>0</v>
      </c>
      <c r="F30" s="44" t="s">
        <v>25</v>
      </c>
      <c r="G30" s="28">
        <f t="shared" si="1"/>
        <v>9.2927207021166747E-3</v>
      </c>
      <c r="H30" s="28" t="e">
        <f>#REF!</f>
        <v>#REF!</v>
      </c>
      <c r="I30" s="36">
        <f t="shared" si="2"/>
        <v>4.7429009570111181E-13</v>
      </c>
      <c r="J30" s="36">
        <f t="shared" si="3"/>
        <v>1.8219583131100295E-2</v>
      </c>
      <c r="K30" s="37">
        <f t="shared" ref="K30:K31" si="6">E30-I30</f>
        <v>-4.7429009570111181E-13</v>
      </c>
      <c r="L30" s="37">
        <f t="shared" ref="L30:L31" si="7">J30-E30</f>
        <v>1.8219583131100295E-2</v>
      </c>
    </row>
    <row r="31" spans="1:12" ht="15.75" x14ac:dyDescent="0.25">
      <c r="A31" s="24" t="s">
        <v>12</v>
      </c>
      <c r="B31" s="25" t="s">
        <v>15</v>
      </c>
      <c r="C31" s="26">
        <v>3874</v>
      </c>
      <c r="D31" s="26">
        <v>36</v>
      </c>
      <c r="E31" s="17">
        <v>9.2927207021166747E-3</v>
      </c>
      <c r="F31" s="33" t="str">
        <f t="shared" si="0"/>
        <v>1-1%</v>
      </c>
      <c r="I31" s="36">
        <f t="shared" si="2"/>
        <v>6.7200236895580525E-3</v>
      </c>
      <c r="J31" s="36">
        <f t="shared" si="3"/>
        <v>1.2837620508337883E-2</v>
      </c>
      <c r="K31" s="37">
        <f t="shared" si="6"/>
        <v>2.5726970125586222E-3</v>
      </c>
      <c r="L31" s="37">
        <f t="shared" si="7"/>
        <v>3.5448998062212085E-3</v>
      </c>
    </row>
    <row r="32" spans="1:12" ht="15.75" x14ac:dyDescent="0.25">
      <c r="A32" s="49" t="s">
        <v>54</v>
      </c>
      <c r="B32" s="45"/>
      <c r="C32" s="46"/>
      <c r="D32" s="46"/>
      <c r="E32" s="47"/>
      <c r="F32" s="48"/>
      <c r="I32" s="36"/>
      <c r="J32" s="36"/>
      <c r="K32" s="37"/>
      <c r="L32" s="37"/>
    </row>
    <row r="33" spans="1:12" x14ac:dyDescent="0.25">
      <c r="A33" t="s">
        <v>51</v>
      </c>
      <c r="I33" s="32"/>
      <c r="J33" s="32"/>
    </row>
    <row r="34" spans="1:12" x14ac:dyDescent="0.25">
      <c r="A34" t="s">
        <v>18</v>
      </c>
      <c r="I34" s="32"/>
      <c r="J34" s="32"/>
    </row>
    <row r="35" spans="1:12" x14ac:dyDescent="0.25">
      <c r="A35" t="s">
        <v>19</v>
      </c>
      <c r="I35" s="32"/>
      <c r="J35" s="32"/>
    </row>
    <row r="37" spans="1:12" x14ac:dyDescent="0.25">
      <c r="A37" s="13" t="s">
        <v>29</v>
      </c>
    </row>
    <row r="38" spans="1:12" x14ac:dyDescent="0.25">
      <c r="A38" s="52" t="s">
        <v>4</v>
      </c>
      <c r="B38" s="52" t="s">
        <v>5</v>
      </c>
      <c r="C38" s="53" t="s">
        <v>30</v>
      </c>
      <c r="D38" s="53" t="s">
        <v>31</v>
      </c>
      <c r="E38" s="53" t="s">
        <v>53</v>
      </c>
      <c r="F38" s="51" t="s">
        <v>17</v>
      </c>
    </row>
    <row r="39" spans="1:12" x14ac:dyDescent="0.25">
      <c r="A39" s="52"/>
      <c r="B39" s="52"/>
      <c r="C39" s="54"/>
      <c r="D39" s="54"/>
      <c r="E39" s="54"/>
      <c r="F39" s="51"/>
    </row>
    <row r="40" spans="1:12" x14ac:dyDescent="0.25">
      <c r="A40" s="52"/>
      <c r="B40" s="52"/>
      <c r="C40" s="54"/>
      <c r="D40" s="54"/>
      <c r="E40" s="54"/>
      <c r="F40" s="51"/>
    </row>
    <row r="41" spans="1:12" ht="32.25" customHeight="1" x14ac:dyDescent="0.25">
      <c r="A41" s="52"/>
      <c r="B41" s="52"/>
      <c r="C41" s="55"/>
      <c r="D41" s="55"/>
      <c r="E41" s="55"/>
      <c r="F41" s="51"/>
      <c r="I41" s="35" t="s">
        <v>21</v>
      </c>
      <c r="J41" s="35" t="s">
        <v>22</v>
      </c>
      <c r="K41" s="35" t="s">
        <v>23</v>
      </c>
      <c r="L41" s="35" t="s">
        <v>24</v>
      </c>
    </row>
    <row r="42" spans="1:12" x14ac:dyDescent="0.25">
      <c r="A42" s="52" t="s">
        <v>6</v>
      </c>
      <c r="B42" s="40" t="s">
        <v>32</v>
      </c>
      <c r="C42" s="14">
        <v>398</v>
      </c>
      <c r="D42" s="14">
        <v>36</v>
      </c>
      <c r="E42" s="15">
        <v>9.0452261306532666E-2</v>
      </c>
      <c r="F42" s="33" t="str">
        <f>ROUND(I42*100,0)&amp;-ROUND(J42*100,0)&amp;"%"</f>
        <v>7-12%</v>
      </c>
      <c r="G42" s="28">
        <f>$E$65</f>
        <v>5.9431524547803614E-2</v>
      </c>
      <c r="H42" s="28" t="e">
        <f>#REF!</f>
        <v>#REF!</v>
      </c>
      <c r="I42" s="36">
        <f>(((2*C42*(D42/C42))+3.841443202-(1.95996*SQRT(3.841443202+(4*C42*(D42/C42)*(1-(D42/C42))))))/(2*(C42+3.841443202)))</f>
        <v>6.6051255325152436E-2</v>
      </c>
      <c r="J42" s="36">
        <f>(((2*C42*(D42/C42))+3.841443202+(1.95996*SQRT(3.841443202+(4*C42*(D42/C42)*(1-(D42/C42))))))/(2*(C42+3.841443202)))</f>
        <v>0.12268349188676114</v>
      </c>
      <c r="K42" s="37">
        <f>E42-I42</f>
        <v>2.440100598138023E-2</v>
      </c>
      <c r="L42" s="37">
        <f>J42-E42</f>
        <v>3.2231230580228476E-2</v>
      </c>
    </row>
    <row r="43" spans="1:12" x14ac:dyDescent="0.25">
      <c r="A43" s="52"/>
      <c r="B43" s="41" t="s">
        <v>33</v>
      </c>
      <c r="C43" s="14">
        <v>345</v>
      </c>
      <c r="D43" s="14">
        <v>31</v>
      </c>
      <c r="E43" s="15">
        <v>8.9855072463768115E-2</v>
      </c>
      <c r="F43" s="33" t="str">
        <f t="shared" ref="F43:F45" si="8">ROUND(I43*100,0)&amp;-ROUND(J43*100,0)&amp;"%"</f>
        <v>6-12%</v>
      </c>
      <c r="G43" s="28">
        <f t="shared" ref="G43:G64" si="9">$E$65</f>
        <v>5.9431524547803614E-2</v>
      </c>
      <c r="H43" s="28" t="e">
        <f>#REF!</f>
        <v>#REF!</v>
      </c>
      <c r="I43" s="36">
        <f t="shared" ref="I43:I65" si="10">(((2*C43*(D43/C43))+3.841443202-(1.95996*SQRT(3.841443202+(4*C43*(D43/C43)*(1-(D43/C43))))))/(2*(C43+3.841443202)))</f>
        <v>6.4024051010636476E-2</v>
      </c>
      <c r="J43" s="36">
        <f t="shared" ref="J43:J65" si="11">(((2*C43*(D43/C43))+3.841443202+(1.95996*SQRT(3.841443202+(4*C43*(D43/C43)*(1-(D43/C43))))))/(2*(C43+3.841443202)))</f>
        <v>0.12471912869199385</v>
      </c>
      <c r="K43" s="37">
        <f t="shared" ref="K43:K65" si="12">E43-I43</f>
        <v>2.5831021453131639E-2</v>
      </c>
      <c r="L43" s="37">
        <f t="shared" ref="L43:L65" si="13">J43-E43</f>
        <v>3.4864056228225734E-2</v>
      </c>
    </row>
    <row r="44" spans="1:12" x14ac:dyDescent="0.25">
      <c r="A44" s="52"/>
      <c r="B44" s="42" t="s">
        <v>7</v>
      </c>
      <c r="C44" s="16">
        <v>743</v>
      </c>
      <c r="D44" s="16">
        <v>67</v>
      </c>
      <c r="E44" s="17">
        <v>9.0174966352624494E-2</v>
      </c>
      <c r="F44" s="34" t="str">
        <f t="shared" si="8"/>
        <v>7-11%</v>
      </c>
      <c r="G44" s="28">
        <f t="shared" si="9"/>
        <v>5.9431524547803614E-2</v>
      </c>
      <c r="H44" s="28" t="e">
        <f>#REF!</f>
        <v>#REF!</v>
      </c>
      <c r="I44" s="36">
        <f t="shared" si="10"/>
        <v>7.1632487793286431E-2</v>
      </c>
      <c r="J44" s="36">
        <f t="shared" si="11"/>
        <v>0.11293338553455148</v>
      </c>
      <c r="K44" s="37">
        <f t="shared" si="12"/>
        <v>1.8542478559338063E-2</v>
      </c>
      <c r="L44" s="37">
        <f t="shared" si="13"/>
        <v>2.2758419181926989E-2</v>
      </c>
    </row>
    <row r="45" spans="1:12" x14ac:dyDescent="0.25">
      <c r="A45" s="52" t="s">
        <v>8</v>
      </c>
      <c r="B45" s="41" t="s">
        <v>34</v>
      </c>
      <c r="C45" s="14">
        <v>243</v>
      </c>
      <c r="D45" s="14">
        <v>12</v>
      </c>
      <c r="E45" s="15">
        <v>4.9382716049382713E-2</v>
      </c>
      <c r="F45" s="33" t="str">
        <f t="shared" si="8"/>
        <v>3-8%</v>
      </c>
      <c r="G45" s="28">
        <f t="shared" si="9"/>
        <v>5.9431524547803614E-2</v>
      </c>
      <c r="H45" s="28" t="e">
        <f>#REF!</f>
        <v>#REF!</v>
      </c>
      <c r="I45" s="36">
        <f t="shared" si="10"/>
        <v>2.8471580613521244E-2</v>
      </c>
      <c r="J45" s="36">
        <f t="shared" si="11"/>
        <v>8.4319216753581575E-2</v>
      </c>
      <c r="K45" s="37">
        <f t="shared" si="12"/>
        <v>2.0911135435861469E-2</v>
      </c>
      <c r="L45" s="37">
        <f t="shared" si="13"/>
        <v>3.4936500704198861E-2</v>
      </c>
    </row>
    <row r="46" spans="1:12" x14ac:dyDescent="0.25">
      <c r="A46" s="52"/>
      <c r="B46" s="41" t="s">
        <v>50</v>
      </c>
      <c r="C46" s="30">
        <v>0</v>
      </c>
      <c r="D46" s="30">
        <v>0</v>
      </c>
      <c r="E46" s="31">
        <v>0</v>
      </c>
      <c r="F46" s="33" t="s">
        <v>25</v>
      </c>
      <c r="G46" s="28">
        <f t="shared" si="9"/>
        <v>5.9431524547803614E-2</v>
      </c>
      <c r="H46" s="28" t="e">
        <f>#REF!</f>
        <v>#REF!</v>
      </c>
      <c r="I46" s="36" t="e">
        <f t="shared" si="10"/>
        <v>#DIV/0!</v>
      </c>
      <c r="J46" s="36" t="e">
        <f t="shared" si="11"/>
        <v>#DIV/0!</v>
      </c>
      <c r="K46" s="37" t="e">
        <f t="shared" si="12"/>
        <v>#DIV/0!</v>
      </c>
      <c r="L46" s="37" t="e">
        <f t="shared" si="13"/>
        <v>#DIV/0!</v>
      </c>
    </row>
    <row r="47" spans="1:12" x14ac:dyDescent="0.25">
      <c r="A47" s="52"/>
      <c r="B47" s="43" t="s">
        <v>35</v>
      </c>
      <c r="C47" s="14">
        <v>170</v>
      </c>
      <c r="D47" s="14">
        <v>0</v>
      </c>
      <c r="E47" s="15">
        <v>0</v>
      </c>
      <c r="F47" s="33" t="s">
        <v>25</v>
      </c>
      <c r="G47" s="28">
        <f t="shared" si="9"/>
        <v>5.9431524547803614E-2</v>
      </c>
      <c r="H47" s="28" t="e">
        <f>#REF!</f>
        <v>#REF!</v>
      </c>
      <c r="I47" s="36">
        <f t="shared" si="10"/>
        <v>5.7523687351030133E-13</v>
      </c>
      <c r="J47" s="36">
        <f t="shared" si="11"/>
        <v>2.209739594393683E-2</v>
      </c>
      <c r="K47" s="37">
        <f t="shared" si="12"/>
        <v>-5.7523687351030133E-13</v>
      </c>
      <c r="L47" s="37">
        <f t="shared" si="13"/>
        <v>2.209739594393683E-2</v>
      </c>
    </row>
    <row r="48" spans="1:12" x14ac:dyDescent="0.25">
      <c r="A48" s="52"/>
      <c r="B48" s="41" t="s">
        <v>37</v>
      </c>
      <c r="C48" s="14">
        <v>113</v>
      </c>
      <c r="D48" s="14">
        <v>5</v>
      </c>
      <c r="E48" s="15">
        <v>4.4247787610619468E-2</v>
      </c>
      <c r="F48" s="33" t="str">
        <f t="shared" ref="F48:F65" si="14">ROUND(I48*100,0)&amp;-ROUND(J48*100,0)&amp;"%"</f>
        <v>2-10%</v>
      </c>
      <c r="G48" s="28">
        <f t="shared" si="9"/>
        <v>5.9431524547803614E-2</v>
      </c>
      <c r="H48" s="28" t="e">
        <f>#REF!</f>
        <v>#REF!</v>
      </c>
      <c r="I48" s="36">
        <f t="shared" si="10"/>
        <v>1.9045899680073107E-2</v>
      </c>
      <c r="J48" s="36">
        <f t="shared" si="11"/>
        <v>9.9417573747504984E-2</v>
      </c>
      <c r="K48" s="37">
        <f t="shared" si="12"/>
        <v>2.5201887930546361E-2</v>
      </c>
      <c r="L48" s="37">
        <f t="shared" si="13"/>
        <v>5.5169786136885515E-2</v>
      </c>
    </row>
    <row r="49" spans="1:12" x14ac:dyDescent="0.25">
      <c r="A49" s="52"/>
      <c r="B49" s="42" t="s">
        <v>9</v>
      </c>
      <c r="C49" s="16">
        <v>526</v>
      </c>
      <c r="D49" s="16">
        <v>17</v>
      </c>
      <c r="E49" s="17">
        <v>3.2319391634980987E-2</v>
      </c>
      <c r="F49" s="34" t="str">
        <f t="shared" si="14"/>
        <v>2-5%</v>
      </c>
      <c r="G49" s="28">
        <f t="shared" si="9"/>
        <v>5.9431524547803614E-2</v>
      </c>
      <c r="H49" s="28" t="e">
        <f>#REF!</f>
        <v>#REF!</v>
      </c>
      <c r="I49" s="36">
        <f t="shared" si="10"/>
        <v>2.0274957160636646E-2</v>
      </c>
      <c r="J49" s="36">
        <f t="shared" si="11"/>
        <v>5.1145358648017634E-2</v>
      </c>
      <c r="K49" s="37">
        <f t="shared" si="12"/>
        <v>1.2044434474344341E-2</v>
      </c>
      <c r="L49" s="37">
        <f t="shared" si="13"/>
        <v>1.8825967013036647E-2</v>
      </c>
    </row>
    <row r="50" spans="1:12" x14ac:dyDescent="0.25">
      <c r="A50" s="52" t="s">
        <v>10</v>
      </c>
      <c r="B50" s="41" t="s">
        <v>38</v>
      </c>
      <c r="C50" s="14">
        <v>11</v>
      </c>
      <c r="D50" s="14">
        <v>1</v>
      </c>
      <c r="E50" s="15">
        <v>9.0909090909090912E-2</v>
      </c>
      <c r="F50" s="33" t="str">
        <f t="shared" si="14"/>
        <v>2-38%</v>
      </c>
      <c r="G50" s="28">
        <f t="shared" si="9"/>
        <v>5.9431524547803614E-2</v>
      </c>
      <c r="H50" s="28" t="e">
        <f>#REF!</f>
        <v>#REF!</v>
      </c>
      <c r="I50" s="36">
        <f t="shared" si="10"/>
        <v>1.6232219430273979E-2</v>
      </c>
      <c r="J50" s="36">
        <f t="shared" si="11"/>
        <v>0.37735775173997038</v>
      </c>
      <c r="K50" s="37">
        <f t="shared" si="12"/>
        <v>7.4676871478816936E-2</v>
      </c>
      <c r="L50" s="37">
        <f t="shared" si="13"/>
        <v>0.2864486608308795</v>
      </c>
    </row>
    <row r="51" spans="1:12" x14ac:dyDescent="0.25">
      <c r="A51" s="52"/>
      <c r="B51" s="41" t="s">
        <v>39</v>
      </c>
      <c r="C51" s="14">
        <v>3</v>
      </c>
      <c r="D51" s="14">
        <v>0</v>
      </c>
      <c r="E51" s="15">
        <v>0</v>
      </c>
      <c r="F51" s="33" t="s">
        <v>25</v>
      </c>
      <c r="G51" s="28">
        <f t="shared" si="9"/>
        <v>5.9431524547803614E-2</v>
      </c>
      <c r="H51" s="28" t="e">
        <f>#REF!</f>
        <v>#REF!</v>
      </c>
      <c r="I51" s="36">
        <f t="shared" si="10"/>
        <v>1.4616800186955218E-11</v>
      </c>
      <c r="J51" s="36">
        <f t="shared" si="11"/>
        <v>0.56149603065870779</v>
      </c>
      <c r="K51" s="37">
        <f t="shared" si="12"/>
        <v>-1.4616800186955218E-11</v>
      </c>
      <c r="L51" s="37">
        <f t="shared" si="13"/>
        <v>0.56149603065870779</v>
      </c>
    </row>
    <row r="52" spans="1:12" x14ac:dyDescent="0.25">
      <c r="A52" s="52"/>
      <c r="B52" s="41" t="s">
        <v>40</v>
      </c>
      <c r="C52" s="14">
        <v>18</v>
      </c>
      <c r="D52" s="14">
        <v>0</v>
      </c>
      <c r="E52" s="15">
        <v>0</v>
      </c>
      <c r="F52" s="33" t="s">
        <v>25</v>
      </c>
      <c r="G52" s="28">
        <f t="shared" si="9"/>
        <v>5.9431524547803614E-2</v>
      </c>
      <c r="H52" s="28" t="e">
        <f>#REF!</f>
        <v>#REF!</v>
      </c>
      <c r="I52" s="36">
        <f t="shared" si="10"/>
        <v>4.5784524103645403E-12</v>
      </c>
      <c r="J52" s="36">
        <f t="shared" si="11"/>
        <v>0.17587863431791184</v>
      </c>
      <c r="K52" s="37">
        <f t="shared" si="12"/>
        <v>-4.5784524103645403E-12</v>
      </c>
      <c r="L52" s="37">
        <f t="shared" si="13"/>
        <v>0.17587863431791184</v>
      </c>
    </row>
    <row r="53" spans="1:12" x14ac:dyDescent="0.25">
      <c r="A53" s="52"/>
      <c r="B53" s="41" t="s">
        <v>41</v>
      </c>
      <c r="C53" s="14">
        <v>41</v>
      </c>
      <c r="D53" s="14">
        <v>1</v>
      </c>
      <c r="E53" s="15">
        <v>2.4390243902439025E-2</v>
      </c>
      <c r="F53" s="33" t="str">
        <f t="shared" si="14"/>
        <v>0-13%</v>
      </c>
      <c r="G53" s="28">
        <f t="shared" si="9"/>
        <v>5.9431524547803614E-2</v>
      </c>
      <c r="H53" s="28" t="e">
        <f>#REF!</f>
        <v>#REF!</v>
      </c>
      <c r="I53" s="36">
        <f t="shared" si="10"/>
        <v>4.3185438853832504E-3</v>
      </c>
      <c r="J53" s="36">
        <f t="shared" si="11"/>
        <v>0.12595030530588144</v>
      </c>
      <c r="K53" s="37">
        <f t="shared" si="12"/>
        <v>2.0071700017055775E-2</v>
      </c>
      <c r="L53" s="37">
        <f t="shared" si="13"/>
        <v>0.10156006140344243</v>
      </c>
    </row>
    <row r="54" spans="1:12" x14ac:dyDescent="0.25">
      <c r="A54" s="52"/>
      <c r="B54" s="41" t="s">
        <v>42</v>
      </c>
      <c r="C54" s="14">
        <v>26</v>
      </c>
      <c r="D54" s="14">
        <v>1</v>
      </c>
      <c r="E54" s="15">
        <v>3.8461538461538464E-2</v>
      </c>
      <c r="F54" s="33" t="str">
        <f t="shared" si="14"/>
        <v>1-19%</v>
      </c>
      <c r="G54" s="28">
        <f t="shared" si="9"/>
        <v>5.9431524547803614E-2</v>
      </c>
      <c r="H54" s="28" t="e">
        <f>#REF!</f>
        <v>#REF!</v>
      </c>
      <c r="I54" s="36">
        <f t="shared" si="10"/>
        <v>6.8220044716047531E-3</v>
      </c>
      <c r="J54" s="36">
        <f t="shared" si="11"/>
        <v>0.18892734861626806</v>
      </c>
      <c r="K54" s="37">
        <f t="shared" si="12"/>
        <v>3.1639533989933709E-2</v>
      </c>
      <c r="L54" s="37">
        <f t="shared" si="13"/>
        <v>0.1504658101547296</v>
      </c>
    </row>
    <row r="55" spans="1:12" x14ac:dyDescent="0.25">
      <c r="A55" s="52"/>
      <c r="B55" s="41" t="s">
        <v>43</v>
      </c>
      <c r="C55" s="14">
        <v>5</v>
      </c>
      <c r="D55" s="14">
        <v>1</v>
      </c>
      <c r="E55" s="15">
        <v>0.2</v>
      </c>
      <c r="F55" s="33" t="str">
        <f t="shared" si="14"/>
        <v>4-62%</v>
      </c>
      <c r="G55" s="28">
        <f t="shared" si="9"/>
        <v>5.9431524547803614E-2</v>
      </c>
      <c r="H55" s="28" t="e">
        <f>#REF!</f>
        <v>#REF!</v>
      </c>
      <c r="I55" s="36">
        <f t="shared" si="10"/>
        <v>3.6224213490965426E-2</v>
      </c>
      <c r="J55" s="36">
        <f t="shared" si="11"/>
        <v>0.6244646659759775</v>
      </c>
      <c r="K55" s="37">
        <f t="shared" si="12"/>
        <v>0.16377578650903457</v>
      </c>
      <c r="L55" s="37">
        <f t="shared" si="13"/>
        <v>0.42446466597597748</v>
      </c>
    </row>
    <row r="56" spans="1:12" x14ac:dyDescent="0.25">
      <c r="A56" s="52"/>
      <c r="B56" s="41" t="s">
        <v>44</v>
      </c>
      <c r="C56" s="14">
        <v>66</v>
      </c>
      <c r="D56" s="14">
        <v>0</v>
      </c>
      <c r="E56" s="15">
        <v>0</v>
      </c>
      <c r="F56" s="33" t="s">
        <v>25</v>
      </c>
      <c r="G56" s="28">
        <f t="shared" si="9"/>
        <v>5.9431524547803614E-2</v>
      </c>
      <c r="H56" s="28" t="e">
        <f>#REF!</f>
        <v>#REF!</v>
      </c>
      <c r="I56" s="36">
        <f t="shared" si="10"/>
        <v>1.4318147462218175E-12</v>
      </c>
      <c r="J56" s="36">
        <f t="shared" si="11"/>
        <v>5.500234568162525E-2</v>
      </c>
      <c r="K56" s="37">
        <f t="shared" si="12"/>
        <v>-1.4318147462218175E-12</v>
      </c>
      <c r="L56" s="37">
        <f t="shared" si="13"/>
        <v>5.500234568162525E-2</v>
      </c>
    </row>
    <row r="57" spans="1:12" x14ac:dyDescent="0.25">
      <c r="A57" s="52"/>
      <c r="B57" s="41" t="s">
        <v>45</v>
      </c>
      <c r="C57" s="14">
        <v>6</v>
      </c>
      <c r="D57" s="14">
        <v>0</v>
      </c>
      <c r="E57" s="15">
        <v>0</v>
      </c>
      <c r="F57" s="33" t="s">
        <v>25</v>
      </c>
      <c r="G57" s="28">
        <f t="shared" si="9"/>
        <v>5.9431524547803614E-2</v>
      </c>
      <c r="H57" s="28" t="e">
        <f>#REF!</f>
        <v>#REF!</v>
      </c>
      <c r="I57" s="36">
        <f t="shared" si="10"/>
        <v>1.0161112168357063E-11</v>
      </c>
      <c r="J57" s="36">
        <f t="shared" si="11"/>
        <v>0.39033332033246232</v>
      </c>
      <c r="K57" s="37">
        <f t="shared" si="12"/>
        <v>-1.0161112168357063E-11</v>
      </c>
      <c r="L57" s="37">
        <f t="shared" si="13"/>
        <v>0.39033332033246232</v>
      </c>
    </row>
    <row r="58" spans="1:12" x14ac:dyDescent="0.25">
      <c r="A58" s="52"/>
      <c r="B58" s="41" t="s">
        <v>46</v>
      </c>
      <c r="C58" s="14">
        <v>36</v>
      </c>
      <c r="D58" s="14">
        <v>1</v>
      </c>
      <c r="E58" s="15">
        <v>2.7777777777777776E-2</v>
      </c>
      <c r="F58" s="33" t="str">
        <f t="shared" si="14"/>
        <v>0-14%</v>
      </c>
      <c r="G58" s="28">
        <f t="shared" si="9"/>
        <v>5.9431524547803614E-2</v>
      </c>
      <c r="H58" s="28" t="e">
        <f>#REF!</f>
        <v>#REF!</v>
      </c>
      <c r="I58" s="36">
        <f t="shared" si="10"/>
        <v>4.9204211765883485E-3</v>
      </c>
      <c r="J58" s="36">
        <f t="shared" si="11"/>
        <v>0.14169683795188534</v>
      </c>
      <c r="K58" s="37">
        <f t="shared" si="12"/>
        <v>2.2857356601189427E-2</v>
      </c>
      <c r="L58" s="37">
        <f t="shared" si="13"/>
        <v>0.11391906017410756</v>
      </c>
    </row>
    <row r="59" spans="1:12" x14ac:dyDescent="0.25">
      <c r="A59" s="52"/>
      <c r="B59" s="41" t="s">
        <v>47</v>
      </c>
      <c r="C59" s="14">
        <v>3</v>
      </c>
      <c r="D59" s="14">
        <v>0</v>
      </c>
      <c r="E59" s="15">
        <v>0</v>
      </c>
      <c r="F59" s="33" t="s">
        <v>25</v>
      </c>
      <c r="G59" s="28">
        <f t="shared" si="9"/>
        <v>5.9431524547803614E-2</v>
      </c>
      <c r="H59" s="28" t="e">
        <f>#REF!</f>
        <v>#REF!</v>
      </c>
      <c r="I59" s="36">
        <f t="shared" si="10"/>
        <v>1.4616800186955218E-11</v>
      </c>
      <c r="J59" s="36">
        <f t="shared" si="11"/>
        <v>0.56149603065870779</v>
      </c>
      <c r="K59" s="37">
        <f t="shared" si="12"/>
        <v>-1.4616800186955218E-11</v>
      </c>
      <c r="L59" s="37">
        <f t="shared" si="13"/>
        <v>0.56149603065870779</v>
      </c>
    </row>
    <row r="60" spans="1:12" x14ac:dyDescent="0.25">
      <c r="A60" s="52"/>
      <c r="B60" s="41" t="s">
        <v>48</v>
      </c>
      <c r="C60" s="14">
        <v>2</v>
      </c>
      <c r="D60" s="14">
        <v>0</v>
      </c>
      <c r="E60" s="15">
        <v>0</v>
      </c>
      <c r="F60" s="33" t="s">
        <v>25</v>
      </c>
      <c r="G60" s="28">
        <f t="shared" si="9"/>
        <v>5.9431524547803614E-2</v>
      </c>
      <c r="H60" s="28" t="e">
        <f>#REF!</f>
        <v>#REF!</v>
      </c>
      <c r="I60" s="36">
        <f t="shared" si="10"/>
        <v>1.7119058564123158E-11</v>
      </c>
      <c r="J60" s="36">
        <f t="shared" si="11"/>
        <v>0.65761885702916056</v>
      </c>
      <c r="K60" s="37">
        <f t="shared" si="12"/>
        <v>-1.7119058564123158E-11</v>
      </c>
      <c r="L60" s="37">
        <f t="shared" si="13"/>
        <v>0.65761885702916056</v>
      </c>
    </row>
    <row r="61" spans="1:12" x14ac:dyDescent="0.25">
      <c r="A61" s="52"/>
      <c r="B61" s="41" t="s">
        <v>49</v>
      </c>
      <c r="C61" s="14">
        <v>35</v>
      </c>
      <c r="D61" s="14">
        <v>3</v>
      </c>
      <c r="E61" s="15">
        <v>8.5714285714285715E-2</v>
      </c>
      <c r="F61" s="33" t="str">
        <f t="shared" si="14"/>
        <v>3-22%</v>
      </c>
      <c r="G61" s="28">
        <f t="shared" si="9"/>
        <v>5.9431524547803614E-2</v>
      </c>
      <c r="H61" s="28" t="e">
        <f>#REF!</f>
        <v>#REF!</v>
      </c>
      <c r="I61" s="36">
        <f t="shared" si="10"/>
        <v>2.9582427710734067E-2</v>
      </c>
      <c r="J61" s="36">
        <f t="shared" si="11"/>
        <v>0.22379237998676288</v>
      </c>
      <c r="K61" s="37">
        <f t="shared" si="12"/>
        <v>5.6131858003551652E-2</v>
      </c>
      <c r="L61" s="37">
        <f t="shared" si="13"/>
        <v>0.13807809427247716</v>
      </c>
    </row>
    <row r="62" spans="1:12" x14ac:dyDescent="0.25">
      <c r="A62" s="52"/>
      <c r="B62" s="42" t="s">
        <v>11</v>
      </c>
      <c r="C62" s="16">
        <v>252</v>
      </c>
      <c r="D62" s="16">
        <v>8</v>
      </c>
      <c r="E62" s="17">
        <v>3.1746031746031744E-2</v>
      </c>
      <c r="F62" s="34" t="str">
        <f t="shared" si="14"/>
        <v>2-6%</v>
      </c>
      <c r="G62" s="28">
        <f t="shared" si="9"/>
        <v>5.9431524547803614E-2</v>
      </c>
      <c r="H62" s="28" t="e">
        <f>#REF!</f>
        <v>#REF!</v>
      </c>
      <c r="I62" s="36">
        <f t="shared" si="10"/>
        <v>1.6172308141394167E-2</v>
      </c>
      <c r="J62" s="36">
        <f t="shared" si="11"/>
        <v>6.1381363201579608E-2</v>
      </c>
      <c r="K62" s="37">
        <f t="shared" si="12"/>
        <v>1.5573723604637577E-2</v>
      </c>
      <c r="L62" s="37">
        <f t="shared" si="13"/>
        <v>2.9635331455547864E-2</v>
      </c>
    </row>
    <row r="63" spans="1:12" x14ac:dyDescent="0.25">
      <c r="A63" s="18" t="s">
        <v>12</v>
      </c>
      <c r="B63" s="19"/>
      <c r="C63" s="20">
        <v>1521</v>
      </c>
      <c r="D63" s="20">
        <v>92</v>
      </c>
      <c r="E63" s="21">
        <v>6.0486522024983565E-2</v>
      </c>
      <c r="F63" s="34" t="str">
        <f t="shared" si="14"/>
        <v>5-7%</v>
      </c>
      <c r="G63" s="28">
        <f t="shared" si="9"/>
        <v>5.9431524547803614E-2</v>
      </c>
      <c r="H63" s="28" t="e">
        <f>#REF!</f>
        <v>#REF!</v>
      </c>
      <c r="I63" s="36">
        <f t="shared" si="10"/>
        <v>4.9577558034960806E-2</v>
      </c>
      <c r="J63" s="36">
        <f t="shared" si="11"/>
        <v>7.3609966831594209E-2</v>
      </c>
      <c r="K63" s="37">
        <f t="shared" si="12"/>
        <v>1.0908963990022759E-2</v>
      </c>
      <c r="L63" s="37">
        <f t="shared" si="13"/>
        <v>1.3123444806610644E-2</v>
      </c>
    </row>
    <row r="64" spans="1:12" ht="27.75" customHeight="1" x14ac:dyDescent="0.25">
      <c r="A64" s="22" t="s">
        <v>13</v>
      </c>
      <c r="B64" s="23" t="s">
        <v>14</v>
      </c>
      <c r="C64" s="20">
        <v>27</v>
      </c>
      <c r="D64" s="20">
        <v>0</v>
      </c>
      <c r="E64" s="21">
        <v>0</v>
      </c>
      <c r="F64" s="34" t="s">
        <v>25</v>
      </c>
      <c r="G64" s="28">
        <f t="shared" si="9"/>
        <v>5.9431524547803614E-2</v>
      </c>
      <c r="H64" s="28" t="e">
        <f>#REF!</f>
        <v>#REF!</v>
      </c>
      <c r="I64" s="36">
        <f t="shared" si="10"/>
        <v>3.2423906890178315E-12</v>
      </c>
      <c r="J64" s="36">
        <f t="shared" si="11"/>
        <v>0.12455458639662137</v>
      </c>
      <c r="K64" s="37">
        <f t="shared" si="12"/>
        <v>-3.2423906890178315E-12</v>
      </c>
      <c r="L64" s="37">
        <f t="shared" si="13"/>
        <v>0.12455458639662137</v>
      </c>
    </row>
    <row r="65" spans="1:12" ht="15.75" x14ac:dyDescent="0.25">
      <c r="A65" s="24" t="s">
        <v>12</v>
      </c>
      <c r="B65" s="25" t="s">
        <v>15</v>
      </c>
      <c r="C65" s="26">
        <v>1548</v>
      </c>
      <c r="D65" s="26">
        <v>92</v>
      </c>
      <c r="E65" s="17">
        <v>5.9431524547803614E-2</v>
      </c>
      <c r="F65" s="34" t="str">
        <f t="shared" si="14"/>
        <v>5-7%</v>
      </c>
      <c r="I65" s="36">
        <f t="shared" si="10"/>
        <v>4.870841916983884E-2</v>
      </c>
      <c r="J65" s="36">
        <f t="shared" si="11"/>
        <v>7.2335804790578398E-2</v>
      </c>
      <c r="K65" s="37">
        <f t="shared" si="12"/>
        <v>1.0723105377964774E-2</v>
      </c>
      <c r="L65" s="37">
        <f t="shared" si="13"/>
        <v>1.2904280242774784E-2</v>
      </c>
    </row>
    <row r="66" spans="1:12" ht="15.75" x14ac:dyDescent="0.25">
      <c r="A66" s="49" t="s">
        <v>54</v>
      </c>
      <c r="B66" s="45"/>
      <c r="C66" s="46"/>
      <c r="D66" s="46"/>
      <c r="E66" s="47"/>
      <c r="F66" s="50"/>
      <c r="I66" s="36"/>
      <c r="J66" s="36"/>
      <c r="K66" s="37"/>
      <c r="L66" s="37"/>
    </row>
    <row r="67" spans="1:12" x14ac:dyDescent="0.25">
      <c r="A67" t="s">
        <v>51</v>
      </c>
    </row>
    <row r="68" spans="1:12" x14ac:dyDescent="0.25">
      <c r="A68" t="s">
        <v>18</v>
      </c>
    </row>
    <row r="69" spans="1:12" x14ac:dyDescent="0.25">
      <c r="A69" t="s">
        <v>19</v>
      </c>
    </row>
    <row r="70" spans="1:12" x14ac:dyDescent="0.25">
      <c r="A70" s="39" t="s">
        <v>28</v>
      </c>
      <c r="B70" s="29"/>
    </row>
  </sheetData>
  <mergeCells count="18">
    <mergeCell ref="B4:B7"/>
    <mergeCell ref="C4:C7"/>
    <mergeCell ref="F4:F7"/>
    <mergeCell ref="F38:F41"/>
    <mergeCell ref="A42:A44"/>
    <mergeCell ref="A45:A49"/>
    <mergeCell ref="A50:A62"/>
    <mergeCell ref="D4:D7"/>
    <mergeCell ref="E4:E7"/>
    <mergeCell ref="A8:A10"/>
    <mergeCell ref="A38:A41"/>
    <mergeCell ref="B38:B41"/>
    <mergeCell ref="C38:C41"/>
    <mergeCell ref="D38:D41"/>
    <mergeCell ref="E38:E41"/>
    <mergeCell ref="A11:A15"/>
    <mergeCell ref="A16:A28"/>
    <mergeCell ref="A4:A7"/>
  </mergeCells>
  <pageMargins left="0.7" right="0.7" top="0.75" bottom="0.75" header="0.3" footer="0.3"/>
  <pageSetup paperSize="9" orientation="portrait" r:id="rId1"/>
  <ignoredErrors>
    <ignoredError sqref="I46:L4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Kirjeldus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2019-01-24T10:40:21Z</dcterms:created>
  <dcterms:modified xsi:type="dcterms:W3CDTF">2019-01-24T10:40:32Z</dcterms:modified>
</cp:coreProperties>
</file>