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Neuroloogia\"/>
    </mc:Choice>
  </mc:AlternateContent>
  <xr:revisionPtr revIDLastSave="0" documentId="13_ncr:1_{B63F7745-BFC9-4C08-A0E6-C6ECEA46FF26}" xr6:coauthVersionLast="43" xr6:coauthVersionMax="43" xr10:uidLastSave="{00000000-0000-0000-0000-000000000000}"/>
  <bookViews>
    <workbookView xWindow="-120" yWindow="-120" windowWidth="29040" windowHeight="15840" tabRatio="960" xr2:uid="{00000000-000D-0000-FFFF-FFFF00000000}"/>
  </bookViews>
  <sheets>
    <sheet name="Kirjeldus" sheetId="16" r:id="rId1"/>
    <sheet name="Aruandesse2017" sheetId="35" r:id="rId2"/>
    <sheet name="Kirjeldus'16" sheetId="36" r:id="rId3"/>
    <sheet name="Aruandesse2016" sheetId="25" r:id="rId4"/>
    <sheet name="Aruandesse2015" sheetId="21" r:id="rId5"/>
    <sheet name="Aruandesse2014" sheetId="2" r:id="rId6"/>
  </sheets>
  <definedNames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35" l="1"/>
  <c r="F99" i="35"/>
  <c r="F97" i="35"/>
  <c r="F96" i="35"/>
  <c r="F93" i="35"/>
  <c r="F92" i="35"/>
  <c r="F90" i="35"/>
  <c r="F85" i="35"/>
  <c r="F72" i="35"/>
  <c r="F70" i="35"/>
  <c r="F69" i="35"/>
  <c r="F64" i="35"/>
  <c r="F57" i="35"/>
  <c r="F56" i="35" l="1"/>
  <c r="F65" i="35"/>
  <c r="F66" i="35"/>
  <c r="F71" i="35"/>
  <c r="F86" i="35"/>
  <c r="F87" i="35"/>
  <c r="F95" i="35"/>
  <c r="F73" i="35"/>
  <c r="F68" i="35"/>
  <c r="F81" i="35"/>
  <c r="F84" i="35"/>
  <c r="F94" i="35"/>
  <c r="F58" i="35"/>
  <c r="F61" i="35"/>
  <c r="F63" i="35"/>
  <c r="F98" i="35"/>
  <c r="F54" i="35"/>
  <c r="F59" i="35"/>
  <c r="F62" i="35"/>
  <c r="F67" i="35"/>
  <c r="F82" i="35"/>
  <c r="F89" i="35"/>
  <c r="F91" i="35"/>
  <c r="F55" i="35"/>
  <c r="F101" i="35"/>
  <c r="F83" i="35"/>
  <c r="F88" i="35"/>
  <c r="F53" i="35"/>
  <c r="F60" i="35"/>
  <c r="F102" i="35" l="1"/>
  <c r="F74" i="35"/>
  <c r="C45" i="35" l="1"/>
  <c r="B45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C22" i="35"/>
  <c r="B22" i="35"/>
  <c r="E45" i="35" l="1"/>
  <c r="D45" i="35"/>
  <c r="D44" i="35"/>
  <c r="D43" i="35"/>
  <c r="E42" i="35"/>
  <c r="D42" i="35"/>
  <c r="J42" i="35" s="1"/>
  <c r="D41" i="35"/>
  <c r="J41" i="35" s="1"/>
  <c r="D40" i="35"/>
  <c r="J40" i="35" s="1"/>
  <c r="D39" i="35"/>
  <c r="J39" i="35" s="1"/>
  <c r="D38" i="35"/>
  <c r="J38" i="35" s="1"/>
  <c r="D37" i="35"/>
  <c r="J37" i="35" s="1"/>
  <c r="E36" i="35"/>
  <c r="D36" i="35"/>
  <c r="D35" i="35"/>
  <c r="J35" i="35" s="1"/>
  <c r="D34" i="35"/>
  <c r="D33" i="35"/>
  <c r="J33" i="35" s="1"/>
  <c r="D32" i="35"/>
  <c r="J32" i="35" s="1"/>
  <c r="E31" i="35"/>
  <c r="D31" i="35"/>
  <c r="J31" i="35" s="1"/>
  <c r="D30" i="35"/>
  <c r="D22" i="35"/>
  <c r="F18" i="35" s="1"/>
  <c r="D21" i="35"/>
  <c r="D20" i="35"/>
  <c r="J20" i="35" s="1"/>
  <c r="D19" i="35"/>
  <c r="J19" i="35" s="1"/>
  <c r="D18" i="35"/>
  <c r="K18" i="35" s="1"/>
  <c r="K17" i="35"/>
  <c r="F17" i="35"/>
  <c r="D17" i="35"/>
  <c r="D16" i="35"/>
  <c r="J16" i="35" s="1"/>
  <c r="D15" i="35"/>
  <c r="J15" i="35" s="1"/>
  <c r="D14" i="35"/>
  <c r="D13" i="35"/>
  <c r="D12" i="35"/>
  <c r="J12" i="35" s="1"/>
  <c r="D11" i="35"/>
  <c r="J11" i="35" s="1"/>
  <c r="K10" i="35"/>
  <c r="D10" i="35"/>
  <c r="F9" i="35"/>
  <c r="D9" i="35"/>
  <c r="K9" i="35" s="1"/>
  <c r="D8" i="35"/>
  <c r="K8" i="35" s="1"/>
  <c r="D7" i="35"/>
  <c r="I43" i="35" l="1"/>
  <c r="J43" i="35"/>
  <c r="I34" i="35"/>
  <c r="J34" i="35"/>
  <c r="J7" i="35"/>
  <c r="K7" i="35"/>
  <c r="F44" i="35"/>
  <c r="J45" i="35"/>
  <c r="I44" i="35"/>
  <c r="J44" i="35"/>
  <c r="I36" i="35"/>
  <c r="J36" i="35"/>
  <c r="F35" i="35"/>
  <c r="F39" i="35"/>
  <c r="E30" i="35"/>
  <c r="E38" i="35"/>
  <c r="E39" i="35"/>
  <c r="I42" i="35"/>
  <c r="I33" i="35"/>
  <c r="E35" i="35"/>
  <c r="I38" i="35"/>
  <c r="E40" i="35"/>
  <c r="J30" i="35"/>
  <c r="E32" i="35"/>
  <c r="I41" i="35"/>
  <c r="I39" i="35"/>
  <c r="I40" i="35"/>
  <c r="I45" i="35"/>
  <c r="F31" i="35"/>
  <c r="F43" i="35"/>
  <c r="I30" i="35"/>
  <c r="I31" i="35"/>
  <c r="E34" i="35"/>
  <c r="I32" i="35"/>
  <c r="I35" i="35"/>
  <c r="I37" i="35"/>
  <c r="E43" i="35"/>
  <c r="E44" i="35"/>
  <c r="K16" i="35"/>
  <c r="J8" i="35"/>
  <c r="K12" i="35"/>
  <c r="J14" i="35"/>
  <c r="K20" i="35"/>
  <c r="K11" i="35"/>
  <c r="J13" i="35"/>
  <c r="K19" i="35"/>
  <c r="J21" i="35"/>
  <c r="F16" i="35"/>
  <c r="F20" i="35"/>
  <c r="F21" i="35"/>
  <c r="F8" i="35"/>
  <c r="F12" i="35"/>
  <c r="F13" i="35"/>
  <c r="K22" i="35"/>
  <c r="K13" i="35"/>
  <c r="K21" i="35"/>
  <c r="J9" i="35"/>
  <c r="J17" i="35"/>
  <c r="K15" i="35"/>
  <c r="J10" i="35"/>
  <c r="K14" i="35"/>
  <c r="J18" i="35"/>
  <c r="J22" i="35"/>
  <c r="F30" i="35"/>
  <c r="E33" i="35"/>
  <c r="F34" i="35"/>
  <c r="E37" i="35"/>
  <c r="F38" i="35"/>
  <c r="E41" i="35"/>
  <c r="F42" i="35"/>
  <c r="E7" i="35"/>
  <c r="F7" i="35"/>
  <c r="F11" i="35"/>
  <c r="F15" i="35"/>
  <c r="F19" i="35"/>
  <c r="F33" i="35"/>
  <c r="F37" i="35"/>
  <c r="F41" i="35"/>
  <c r="F10" i="35"/>
  <c r="F14" i="35"/>
  <c r="F32" i="35"/>
  <c r="F36" i="35"/>
  <c r="F40" i="35"/>
  <c r="D44" i="25" l="1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0" i="25"/>
  <c r="D16" i="25"/>
  <c r="D12" i="25"/>
  <c r="D8" i="25"/>
  <c r="D10" i="25" l="1"/>
  <c r="D14" i="25"/>
  <c r="D18" i="25"/>
  <c r="I9" i="25"/>
  <c r="E9" i="25" s="1"/>
  <c r="H9" i="25"/>
  <c r="I11" i="25"/>
  <c r="H11" i="25"/>
  <c r="I13" i="25"/>
  <c r="E13" i="25" s="1"/>
  <c r="H13" i="25"/>
  <c r="I15" i="25"/>
  <c r="H15" i="25"/>
  <c r="E15" i="25" s="1"/>
  <c r="I17" i="25"/>
  <c r="E17" i="25" s="1"/>
  <c r="H17" i="25"/>
  <c r="I19" i="25"/>
  <c r="H19" i="25"/>
  <c r="E19" i="25" s="1"/>
  <c r="I21" i="25"/>
  <c r="E21" i="25" s="1"/>
  <c r="H21" i="25"/>
  <c r="H31" i="25"/>
  <c r="G31" i="25"/>
  <c r="E31" i="25" s="1"/>
  <c r="H33" i="25"/>
  <c r="G33" i="25"/>
  <c r="H35" i="25"/>
  <c r="G35" i="25"/>
  <c r="E35" i="25" s="1"/>
  <c r="H37" i="25"/>
  <c r="G37" i="25"/>
  <c r="H39" i="25"/>
  <c r="G39" i="25"/>
  <c r="E39" i="25" s="1"/>
  <c r="H41" i="25"/>
  <c r="G41" i="25"/>
  <c r="H43" i="25"/>
  <c r="G43" i="25"/>
  <c r="E43" i="25" s="1"/>
  <c r="D9" i="25"/>
  <c r="D11" i="25"/>
  <c r="D13" i="25"/>
  <c r="D15" i="25"/>
  <c r="D17" i="25"/>
  <c r="D19" i="25"/>
  <c r="D21" i="25"/>
  <c r="H7" i="25"/>
  <c r="I7" i="25"/>
  <c r="E7" i="25" s="1"/>
  <c r="I8" i="25"/>
  <c r="H8" i="25"/>
  <c r="E8" i="25" s="1"/>
  <c r="H10" i="25"/>
  <c r="E10" i="25" s="1"/>
  <c r="I10" i="25"/>
  <c r="I12" i="25"/>
  <c r="H12" i="25"/>
  <c r="H14" i="25"/>
  <c r="E14" i="25" s="1"/>
  <c r="I14" i="25"/>
  <c r="I16" i="25"/>
  <c r="H16" i="25"/>
  <c r="H18" i="25"/>
  <c r="I18" i="25"/>
  <c r="I20" i="25"/>
  <c r="H20" i="25"/>
  <c r="G30" i="25"/>
  <c r="H30" i="25"/>
  <c r="H32" i="25"/>
  <c r="G32" i="25"/>
  <c r="G34" i="25"/>
  <c r="E34" i="25" s="1"/>
  <c r="H34" i="25"/>
  <c r="H36" i="25"/>
  <c r="G36" i="25"/>
  <c r="G38" i="25"/>
  <c r="E38" i="25" s="1"/>
  <c r="H38" i="25"/>
  <c r="H40" i="25"/>
  <c r="G40" i="25"/>
  <c r="G42" i="25"/>
  <c r="E42" i="25" s="1"/>
  <c r="H42" i="25"/>
  <c r="H44" i="25"/>
  <c r="G44" i="25"/>
  <c r="D7" i="25"/>
  <c r="D45" i="25"/>
  <c r="D22" i="25"/>
  <c r="E32" i="25"/>
  <c r="E33" i="25"/>
  <c r="E36" i="25"/>
  <c r="E37" i="25"/>
  <c r="E40" i="25"/>
  <c r="E41" i="25"/>
  <c r="E44" i="25"/>
  <c r="E30" i="25"/>
  <c r="E11" i="25"/>
  <c r="E12" i="25"/>
  <c r="E16" i="25"/>
  <c r="E18" i="25"/>
  <c r="E20" i="25"/>
  <c r="H22" i="25" l="1"/>
  <c r="I22" i="25"/>
  <c r="H45" i="25"/>
  <c r="J45" i="25" s="1"/>
  <c r="G45" i="25"/>
  <c r="E45" i="25" s="1"/>
  <c r="F31" i="25"/>
  <c r="F35" i="25"/>
  <c r="F39" i="25"/>
  <c r="F43" i="25"/>
  <c r="F32" i="25"/>
  <c r="F36" i="25"/>
  <c r="F40" i="25"/>
  <c r="F44" i="25"/>
  <c r="F33" i="25"/>
  <c r="F37" i="25"/>
  <c r="F41" i="25"/>
  <c r="F30" i="25"/>
  <c r="F34" i="25"/>
  <c r="F38" i="25"/>
  <c r="F42" i="25"/>
  <c r="F10" i="25"/>
  <c r="F14" i="25"/>
  <c r="F18" i="25"/>
  <c r="F7" i="25"/>
  <c r="F20" i="25"/>
  <c r="F11" i="25"/>
  <c r="F15" i="25"/>
  <c r="F19" i="25"/>
  <c r="F8" i="25"/>
  <c r="F16" i="25"/>
  <c r="F9" i="25"/>
  <c r="F13" i="25"/>
  <c r="F17" i="25"/>
  <c r="F21" i="25"/>
  <c r="F12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30" i="25"/>
  <c r="I45" i="25" l="1"/>
  <c r="E22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K10" i="25"/>
  <c r="J10" i="25"/>
  <c r="K9" i="25"/>
  <c r="J9" i="25"/>
  <c r="K8" i="25"/>
  <c r="J8" i="25"/>
  <c r="K7" i="25"/>
  <c r="J7" i="25"/>
  <c r="G24" i="21" l="1"/>
  <c r="G48" i="21"/>
  <c r="G25" i="21"/>
  <c r="G13" i="21"/>
  <c r="G22" i="21"/>
  <c r="G14" i="21"/>
  <c r="G8" i="21"/>
  <c r="G27" i="21"/>
  <c r="G7" i="21"/>
  <c r="G10" i="21"/>
  <c r="G12" i="21"/>
  <c r="G15" i="21"/>
  <c r="G17" i="21"/>
  <c r="G19" i="21"/>
  <c r="G21" i="21"/>
  <c r="G23" i="21"/>
  <c r="G20" i="21"/>
  <c r="G11" i="21"/>
  <c r="G18" i="21"/>
  <c r="G9" i="21"/>
  <c r="G26" i="21"/>
  <c r="G16" i="21"/>
  <c r="G55" i="21"/>
  <c r="G41" i="21"/>
  <c r="G40" i="21"/>
  <c r="G50" i="21"/>
  <c r="G47" i="21"/>
  <c r="G42" i="21"/>
  <c r="G49" i="21"/>
  <c r="G56" i="21"/>
  <c r="G44" i="21"/>
  <c r="G52" i="21"/>
  <c r="G37" i="21"/>
  <c r="G43" i="21"/>
  <c r="G51" i="21"/>
  <c r="G36" i="21"/>
  <c r="G46" i="21"/>
  <c r="G54" i="21"/>
  <c r="G38" i="21"/>
  <c r="G45" i="21"/>
  <c r="G53" i="21"/>
  <c r="G39" i="21"/>
  <c r="E56" i="2"/>
  <c r="E43" i="2"/>
  <c r="F43" i="2" s="1"/>
  <c r="E38" i="2"/>
  <c r="D56" i="2"/>
  <c r="F56" i="2" s="1"/>
  <c r="F55" i="2"/>
  <c r="F54" i="2"/>
  <c r="F53" i="2"/>
  <c r="F52" i="2"/>
  <c r="F51" i="2"/>
  <c r="F50" i="2"/>
  <c r="F49" i="2"/>
  <c r="F48" i="2"/>
  <c r="F47" i="2"/>
  <c r="F46" i="2"/>
  <c r="F45" i="2"/>
  <c r="F44" i="2"/>
  <c r="D43" i="2"/>
  <c r="F42" i="2"/>
  <c r="F41" i="2"/>
  <c r="F40" i="2"/>
  <c r="F39" i="2"/>
  <c r="D38" i="2"/>
  <c r="F37" i="2"/>
  <c r="F36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E27" i="2"/>
  <c r="D27" i="2"/>
  <c r="E14" i="2"/>
  <c r="D14" i="2"/>
  <c r="F14" i="2" s="1"/>
  <c r="E9" i="2"/>
  <c r="D9" i="2"/>
  <c r="G8" i="2"/>
  <c r="G12" i="2"/>
  <c r="G16" i="2"/>
  <c r="G20" i="2"/>
  <c r="G24" i="2"/>
  <c r="G7" i="2"/>
  <c r="G23" i="2"/>
  <c r="G9" i="2"/>
  <c r="G13" i="2"/>
  <c r="G17" i="2"/>
  <c r="G21" i="2"/>
  <c r="G25" i="2"/>
  <c r="G15" i="2"/>
  <c r="G27" i="2"/>
  <c r="G10" i="2"/>
  <c r="G14" i="2"/>
  <c r="G18" i="2"/>
  <c r="G22" i="2"/>
  <c r="G26" i="2"/>
  <c r="G11" i="2"/>
  <c r="G19" i="2"/>
  <c r="F27" i="2" l="1"/>
  <c r="F38" i="2"/>
  <c r="F9" i="2"/>
  <c r="E57" i="2"/>
  <c r="F57" i="2" s="1"/>
  <c r="G39" i="2" l="1"/>
  <c r="G43" i="2"/>
  <c r="G47" i="2"/>
  <c r="G51" i="2"/>
  <c r="G55" i="2"/>
  <c r="G36" i="2"/>
  <c r="G42" i="2"/>
  <c r="G50" i="2"/>
  <c r="G40" i="2"/>
  <c r="G44" i="2"/>
  <c r="G48" i="2"/>
  <c r="G52" i="2"/>
  <c r="G56" i="2"/>
  <c r="G37" i="2"/>
  <c r="G41" i="2"/>
  <c r="G45" i="2"/>
  <c r="G49" i="2"/>
  <c r="G53" i="2"/>
  <c r="G38" i="2"/>
  <c r="G46" i="2"/>
  <c r="G54" i="2"/>
</calcChain>
</file>

<file path=xl/sharedStrings.xml><?xml version="1.0" encoding="utf-8"?>
<sst xmlns="http://schemas.openxmlformats.org/spreadsheetml/2006/main" count="303" uniqueCount="101">
  <si>
    <t>Neuroloogia indikaator 7: Osakaal ajuinfarkti ja kodade virvendusarütmiaga patsientidest, kellele on määratud püsiv suukaudne antikoagulantravi 12 kuu+1 päev hiljem alates akuutsest ajuinfraktist.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</si>
  <si>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</si>
  <si>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</si>
  <si>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</si>
  <si>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</si>
  <si>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</si>
  <si>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</si>
  <si>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</si>
  <si>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</si>
  <si>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</si>
  <si>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</si>
  <si>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</si>
  <si>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</si>
  <si>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</si>
  <si>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</si>
  <si>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</si>
  <si>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</si>
  <si>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</si>
  <si>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</si>
  <si>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</si>
  <si>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</si>
  <si>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</si>
  <si>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</si>
  <si>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</si>
  <si>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</si>
  <si>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</si>
  <si>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</si>
  <si>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rivaroksabaan</t>
  </si>
  <si>
    <t>varfariin</t>
  </si>
  <si>
    <t>apiksabaan</t>
  </si>
  <si>
    <t xml:space="preserve">
</t>
  </si>
  <si>
    <t>keskH</t>
  </si>
  <si>
    <t>Osakaal ajuinfarkti ja kodade virvendusarütmiaga patsientidest, kellele on määratud suukaudne antikoagulantravi retsept raviarve lõpust 30 päeva jooksul.</t>
  </si>
  <si>
    <t>dabigatraaneteksilaat</t>
  </si>
  <si>
    <t>2014.a. ajuinfarkti ja
virvendusarütmiaga
pt arv</t>
  </si>
  <si>
    <t>2014.a. ajuinfarkti ja virvendusarütmiaga pt arv, kellele on määratud suukaudne antikoagualantravi 30 päeva jooksul raviarve lõpust</t>
  </si>
  <si>
    <t>2014.a. ajuinfarkti ja virvendusarütmiaga pt osakaal, kellele on määratud suukaudne antikoagualantravi 30 päeva jooksul raviarve lõpust</t>
  </si>
  <si>
    <t>2014.a. ajuinfarkti ja virvendusarütmiaga pt osakaal, kellele on määratud suukaudne antikoagualantravi 12kuud+1 päev hiljem alates hospitaliseerimisest</t>
  </si>
  <si>
    <t>2014.a. ajuinfarkti ja virvendusarütmiaga pt arv, kellele on määratud suukaudne antikoagualantravi 12kuud+1 päev hiljem alates hospitaliseerimisest</t>
  </si>
  <si>
    <t>Toimeained retseptidel, mis on välja kirjutatud  ≥366 (12kuud +1 päev) päeva peale ajuinfarkti ja
virvendusarütmiaga raviarvet</t>
  </si>
  <si>
    <t>Toimeained viimastel retseptidel, mis on välja kirjutatud 30 päeva jooksul ajuinfarkti ja virvendusarütmiaga raviarve lõpust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</si>
  <si>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</si>
  <si>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</si>
  <si>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</si>
  <si>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</si>
  <si>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</si>
  <si>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2016.a ajuinfarkt ja
virvendusarütmia, arv</t>
  </si>
  <si>
    <t>2016.a ajuinfarkti ja virvendusarütmiaga patsientide arv, kellele on määratud suukaudne antikoagualantravi 12kuud+1 päev hiljem alates hospitaliseerimisest</t>
  </si>
  <si>
    <t>2016.a ajuinfarkti ja virvendusarütmiaga patsientide osakaal, kellele on määratud suukaudne antikoagualantravi 30 päeva jooksul raviarve lõpust</t>
  </si>
  <si>
    <t xml:space="preserve">2015.a ajuinfarkt ja
virvendusarütmia, arv </t>
  </si>
  <si>
    <t>2015.a ajuinfarkti ja virvendusarütmiaga patsientide arv, kellele on määratud suukaudne antikoagualantravi 12kuud+1 päev hiljem alates hospitaliseerimisest</t>
  </si>
  <si>
    <t>2015.a ajuinfarkti ja virvendusarütmiaga patsientide osakaal, kellele on määratud suukaudne antikoagualantravi 12kuud+1 päev hiljem alates hospitaliseerimisest</t>
  </si>
  <si>
    <t>2015.a ajuinfarkt ja
virvendusarütmia,
 arv</t>
  </si>
  <si>
    <t>2015.a ajuinfarkti ja virvendusarütmiaga patsientide arv, kellele on määratud suukaudne antikoagualantravi 30 päeva jooksul raviarve lõpust</t>
  </si>
  <si>
    <t>2015.a ajuinfarkti ja virvendusarütmiaga patsientide osakaal, kellele on määratud suukaudne antikoagualantravi 30 päeva jooksul raviarve lõpust</t>
  </si>
  <si>
    <t>Harjumaa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</si>
  <si>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</si>
  <si>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</si>
  <si>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</si>
  <si>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</si>
  <si>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</si>
  <si>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</si>
  <si>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</si>
  <si>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</si>
  <si>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</si>
  <si>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</si>
  <si>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</si>
  <si>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</si>
  <si>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</si>
  <si>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Raviasutuse maakond</t>
  </si>
  <si>
    <t>2016.a ajuinfarkti ja virvendusarütmiaga patsientide arv, kellele on määratud suukaudne antikoagualantravi 30 päeva jooksul raviarve lõpust</t>
  </si>
  <si>
    <t>2017.a ajuinfarkt ja
virvendusarütmia, arv</t>
  </si>
  <si>
    <t>2017.a ajuinfarkti ja virvendusarütmiaga patsientide arv, kellele on määratud suukaudne antikoagualantravi 12kuud+1 päev hiljem alates hospitaliseerimisest</t>
  </si>
  <si>
    <t>2017.a ajuinfarkti ja virvendusarütmiaga patsientide osakaal, kellele on määratud suukaudne antikoagualantravi 12kuud+1 päev hiljem alates hospitaliseerimisest</t>
  </si>
  <si>
    <t>2017.a ajuinfarkti ja virvendusarütmiaga patsientide arv, kellele on määratud suukaudne antikoagualantravi 30 päeva jooksul raviarve lõpust</t>
  </si>
  <si>
    <t>2017.a ajuinfarkti ja virvendusarütmiaga patsientide osakaal, kellele on määratud suukaudne antikoagualantravi 30 päeva jooksul raviarve lõpust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</si>
  <si>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</si>
  <si>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</si>
  <si>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</si>
  <si>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</si>
  <si>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</si>
  <si>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</si>
  <si>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</si>
  <si>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</si>
  <si>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</si>
  <si>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</si>
  <si>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</si>
  <si>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</si>
  <si>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Põlva Haigla</t>
  </si>
  <si>
    <t>Narva Haigla</t>
  </si>
  <si>
    <t>Rakvere Haigla</t>
  </si>
  <si>
    <t>Raplamaa Haigla</t>
  </si>
  <si>
    <t>Valga Haigla</t>
  </si>
  <si>
    <t>Viljandi Haigla</t>
  </si>
  <si>
    <t>Osakaal ajuinfarkti ja kodade virvendusarütmiaga patsientidest, kellele on määratud püsiv suukaudne antikoagulantravi 12 kuu+1 päev hiljem alates akuutsest ajuinfraktist</t>
  </si>
  <si>
    <t>95% UV</t>
  </si>
  <si>
    <t>2017.a ajuinfarkti ja virvendusarütmiaga patsiendid, kellele on määratud SAK 12kuud+1 päev hiljem alates hospitaliseerimisest, arv</t>
  </si>
  <si>
    <t>2017.a ajuinfarkti ja virvendusarütmiaga patsiendid, kellele on määratud SAK 12kuud+1 päev hiljem alates hospitaliseerimisest, osakaal</t>
  </si>
  <si>
    <t>2017.a ajuinfarkti ja virvendusarütmiaga patsiendid, kellele on määratud SAK 30 päeva jooksul raviarve lõpust, arv</t>
  </si>
  <si>
    <t>2017.a ajuinfarkti ja virvendusarütmiaga patsiendid, kellele on määratud SAK 30 päeva jooksul raviarve lõpust, osakaal</t>
  </si>
  <si>
    <t>2016.a ajuinfarkti ja virvendusarütmiaga patsiendid, kellele on määratud SAK 12kuud+1 päev hiljem alates hospitaliseerimisest,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</si>
</sst>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0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9" fillId="2" borderId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5" fillId="20" borderId="10" applyNumberFormat="0" applyFont="0" applyAlignment="0" applyProtection="0"/>
    <xf numFmtId="4" fontId="5" fillId="27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0" fontId="13" fillId="15" borderId="0" applyNumberFormat="0" applyBorder="0" applyAlignment="0" applyProtection="0"/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13" fillId="11" borderId="0" applyNumberFormat="0" applyBorder="0" applyAlignment="0" applyProtection="0"/>
    <xf numFmtId="4" fontId="5" fillId="0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13" fillId="7" borderId="0" applyNumberFormat="0" applyBorder="0" applyAlignment="0" applyProtection="0"/>
    <xf numFmtId="0" fontId="5" fillId="51" borderId="1"/>
    <xf numFmtId="0" fontId="13" fillId="3" borderId="0" applyNumberFormat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9" fontId="3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35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28" fillId="0" borderId="2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30" fillId="0" borderId="0" xfId="0" applyFont="1" applyAlignment="1">
      <alignment vertical="top" wrapText="1"/>
    </xf>
    <xf numFmtId="14" fontId="0" fillId="0" borderId="0" xfId="0" applyNumberFormat="1"/>
    <xf numFmtId="0" fontId="28" fillId="0" borderId="1" xfId="0" applyFont="1" applyBorder="1" applyAlignment="1">
      <alignment horizontal="right" wrapText="1"/>
    </xf>
    <xf numFmtId="164" fontId="0" fillId="0" borderId="0" xfId="0" applyNumberFormat="1"/>
    <xf numFmtId="164" fontId="32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9" fontId="32" fillId="0" borderId="0" xfId="0" applyNumberFormat="1" applyFont="1"/>
    <xf numFmtId="0" fontId="1" fillId="0" borderId="0" xfId="0" applyFont="1" applyAlignment="1">
      <alignment vertical="top" wrapText="1"/>
    </xf>
    <xf numFmtId="9" fontId="4" fillId="0" borderId="1" xfId="0" applyNumberFormat="1" applyFont="1" applyBorder="1" applyAlignment="1">
      <alignment horizontal="right" wrapText="1"/>
    </xf>
    <xf numFmtId="9" fontId="28" fillId="0" borderId="1" xfId="0" applyNumberFormat="1" applyFont="1" applyBorder="1" applyAlignment="1">
      <alignment horizontal="right" wrapText="1"/>
    </xf>
    <xf numFmtId="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8" fillId="0" borderId="1" xfId="0" applyFont="1" applyFill="1" applyBorder="1" applyAlignment="1">
      <alignment horizontal="left"/>
    </xf>
    <xf numFmtId="0" fontId="28" fillId="0" borderId="1" xfId="0" applyNumberFormat="1" applyFont="1" applyFill="1" applyBorder="1"/>
    <xf numFmtId="164" fontId="28" fillId="0" borderId="1" xfId="0" applyNumberFormat="1" applyFont="1" applyBorder="1" applyAlignment="1">
      <alignment horizontal="right" wrapText="1"/>
    </xf>
    <xf numFmtId="9" fontId="34" fillId="0" borderId="1" xfId="136" applyFont="1" applyBorder="1" applyAlignment="1">
      <alignment horizontal="right"/>
    </xf>
    <xf numFmtId="9" fontId="28" fillId="0" borderId="1" xfId="136" applyFont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2" fillId="0" borderId="0" xfId="0" applyFont="1"/>
    <xf numFmtId="0" fontId="2" fillId="0" borderId="3" xfId="0" applyFont="1" applyBorder="1" applyAlignment="1">
      <alignment horizontal="right"/>
    </xf>
    <xf numFmtId="0" fontId="0" fillId="0" borderId="0" xfId="0" applyFill="1"/>
    <xf numFmtId="164" fontId="32" fillId="0" borderId="0" xfId="0" applyNumberFormat="1" applyFont="1" applyFill="1"/>
    <xf numFmtId="9" fontId="32" fillId="0" borderId="0" xfId="0" applyNumberFormat="1" applyFont="1" applyFill="1"/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ill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0" fillId="0" borderId="24" xfId="0" applyFont="1" applyBorder="1"/>
    <xf numFmtId="9" fontId="0" fillId="0" borderId="1" xfId="0" applyNumberFormat="1" applyBorder="1"/>
    <xf numFmtId="0" fontId="0" fillId="0" borderId="1" xfId="0" applyFont="1" applyBorder="1"/>
    <xf numFmtId="0" fontId="28" fillId="0" borderId="1" xfId="0" applyFont="1" applyBorder="1"/>
    <xf numFmtId="9" fontId="28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8" fillId="0" borderId="0" xfId="0" applyFont="1" applyBorder="1"/>
    <xf numFmtId="9" fontId="28" fillId="0" borderId="0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</cellXfs>
  <cellStyles count="15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8" xr:uid="{00000000-0005-0000-0000-000004000000}"/>
    <cellStyle name="Accent1 4" xfId="128" xr:uid="{00000000-0005-0000-0000-000005000000}"/>
    <cellStyle name="Accent1 5" xfId="130" xr:uid="{00000000-0005-0000-0000-000006000000}"/>
    <cellStyle name="Accent1 6" xfId="137" xr:uid="{00000000-0005-0000-0000-000007000000}"/>
    <cellStyle name="Accent1 7" xfId="144" xr:uid="{00000000-0005-0000-0000-000008000000}"/>
    <cellStyle name="Accent2 - 20%" xfId="7" xr:uid="{00000000-0005-0000-0000-000009000000}"/>
    <cellStyle name="Accent2 - 40%" xfId="8" xr:uid="{00000000-0005-0000-0000-00000A000000}"/>
    <cellStyle name="Accent2 - 60%" xfId="9" xr:uid="{00000000-0005-0000-0000-00000B000000}"/>
    <cellStyle name="Accent2 2" xfId="6" xr:uid="{00000000-0005-0000-0000-00000C000000}"/>
    <cellStyle name="Accent2 3" xfId="89" xr:uid="{00000000-0005-0000-0000-00000D000000}"/>
    <cellStyle name="Accent2 4" xfId="126" xr:uid="{00000000-0005-0000-0000-00000E000000}"/>
    <cellStyle name="Accent2 5" xfId="131" xr:uid="{00000000-0005-0000-0000-00000F000000}"/>
    <cellStyle name="Accent2 6" xfId="138" xr:uid="{00000000-0005-0000-0000-000010000000}"/>
    <cellStyle name="Accent2 7" xfId="145" xr:uid="{00000000-0005-0000-0000-000011000000}"/>
    <cellStyle name="Accent3 - 20%" xfId="11" xr:uid="{00000000-0005-0000-0000-000012000000}"/>
    <cellStyle name="Accent3 - 40%" xfId="12" xr:uid="{00000000-0005-0000-0000-000013000000}"/>
    <cellStyle name="Accent3 - 60%" xfId="13" xr:uid="{00000000-0005-0000-0000-000014000000}"/>
    <cellStyle name="Accent3 2" xfId="10" xr:uid="{00000000-0005-0000-0000-000015000000}"/>
    <cellStyle name="Accent3 3" xfId="90" xr:uid="{00000000-0005-0000-0000-000016000000}"/>
    <cellStyle name="Accent3 4" xfId="123" xr:uid="{00000000-0005-0000-0000-000017000000}"/>
    <cellStyle name="Accent3 5" xfId="132" xr:uid="{00000000-0005-0000-0000-000018000000}"/>
    <cellStyle name="Accent3 6" xfId="139" xr:uid="{00000000-0005-0000-0000-000019000000}"/>
    <cellStyle name="Accent3 7" xfId="146" xr:uid="{00000000-0005-0000-0000-00001A000000}"/>
    <cellStyle name="Accent4 - 20%" xfId="15" xr:uid="{00000000-0005-0000-0000-00001B000000}"/>
    <cellStyle name="Accent4 - 40%" xfId="16" xr:uid="{00000000-0005-0000-0000-00001C000000}"/>
    <cellStyle name="Accent4 - 60%" xfId="17" xr:uid="{00000000-0005-0000-0000-00001D000000}"/>
    <cellStyle name="Accent4 2" xfId="14" xr:uid="{00000000-0005-0000-0000-00001E000000}"/>
    <cellStyle name="Accent4 3" xfId="91" xr:uid="{00000000-0005-0000-0000-00001F000000}"/>
    <cellStyle name="Accent4 4" xfId="110" xr:uid="{00000000-0005-0000-0000-000020000000}"/>
    <cellStyle name="Accent4 5" xfId="133" xr:uid="{00000000-0005-0000-0000-000021000000}"/>
    <cellStyle name="Accent4 6" xfId="140" xr:uid="{00000000-0005-0000-0000-000022000000}"/>
    <cellStyle name="Accent4 7" xfId="147" xr:uid="{00000000-0005-0000-0000-000023000000}"/>
    <cellStyle name="Accent5 - 20%" xfId="19" xr:uid="{00000000-0005-0000-0000-000024000000}"/>
    <cellStyle name="Accent5 - 40%" xfId="20" xr:uid="{00000000-0005-0000-0000-000025000000}"/>
    <cellStyle name="Accent5 - 60%" xfId="21" xr:uid="{00000000-0005-0000-0000-000026000000}"/>
    <cellStyle name="Accent5 2" xfId="18" xr:uid="{00000000-0005-0000-0000-000027000000}"/>
    <cellStyle name="Accent5 3" xfId="92" xr:uid="{00000000-0005-0000-0000-000028000000}"/>
    <cellStyle name="Accent5 4" xfId="95" xr:uid="{00000000-0005-0000-0000-000029000000}"/>
    <cellStyle name="Accent5 5" xfId="134" xr:uid="{00000000-0005-0000-0000-00002A000000}"/>
    <cellStyle name="Accent5 6" xfId="141" xr:uid="{00000000-0005-0000-0000-00002B000000}"/>
    <cellStyle name="Accent5 7" xfId="148" xr:uid="{00000000-0005-0000-0000-00002C000000}"/>
    <cellStyle name="Accent6 - 20%" xfId="23" xr:uid="{00000000-0005-0000-0000-00002D000000}"/>
    <cellStyle name="Accent6 - 40%" xfId="24" xr:uid="{00000000-0005-0000-0000-00002E000000}"/>
    <cellStyle name="Accent6 - 60%" xfId="25" xr:uid="{00000000-0005-0000-0000-00002F000000}"/>
    <cellStyle name="Accent6 2" xfId="22" xr:uid="{00000000-0005-0000-0000-000030000000}"/>
    <cellStyle name="Accent6 3" xfId="93" xr:uid="{00000000-0005-0000-0000-000031000000}"/>
    <cellStyle name="Accent6 4" xfId="94" xr:uid="{00000000-0005-0000-0000-000032000000}"/>
    <cellStyle name="Accent6 5" xfId="135" xr:uid="{00000000-0005-0000-0000-000033000000}"/>
    <cellStyle name="Accent6 6" xfId="142" xr:uid="{00000000-0005-0000-0000-000034000000}"/>
    <cellStyle name="Accent6 7" xfId="149" xr:uid="{00000000-0005-0000-0000-000035000000}"/>
    <cellStyle name="Bad 2" xfId="26" xr:uid="{00000000-0005-0000-0000-000036000000}"/>
    <cellStyle name="Calculation 2" xfId="27" xr:uid="{00000000-0005-0000-0000-000037000000}"/>
    <cellStyle name="Check Cell 2" xfId="28" xr:uid="{00000000-0005-0000-0000-000038000000}"/>
    <cellStyle name="Emphasis 1" xfId="29" xr:uid="{00000000-0005-0000-0000-000039000000}"/>
    <cellStyle name="Emphasis 2" xfId="30" xr:uid="{00000000-0005-0000-0000-00003A000000}"/>
    <cellStyle name="Emphasis 3" xfId="31" xr:uid="{00000000-0005-0000-0000-00003B000000}"/>
    <cellStyle name="Good 2" xfId="32" xr:uid="{00000000-0005-0000-0000-00003C000000}"/>
    <cellStyle name="Heading 1 2" xfId="33" xr:uid="{00000000-0005-0000-0000-00003D000000}"/>
    <cellStyle name="Heading 2 2" xfId="34" xr:uid="{00000000-0005-0000-0000-00003E000000}"/>
    <cellStyle name="Heading 3 2" xfId="35" xr:uid="{00000000-0005-0000-0000-00003F000000}"/>
    <cellStyle name="Heading 4 2" xfId="36" xr:uid="{00000000-0005-0000-0000-000040000000}"/>
    <cellStyle name="Input 2" xfId="37" xr:uid="{00000000-0005-0000-0000-000041000000}"/>
    <cellStyle name="Linked Cell 2" xfId="38" xr:uid="{00000000-0005-0000-0000-000042000000}"/>
    <cellStyle name="Neutral 2" xfId="39" xr:uid="{00000000-0005-0000-0000-000043000000}"/>
    <cellStyle name="Normal" xfId="0" builtinId="0"/>
    <cellStyle name="Normal 2" xfId="1" xr:uid="{00000000-0005-0000-0000-000045000000}"/>
    <cellStyle name="Normal 3" xfId="86" xr:uid="{00000000-0005-0000-0000-000046000000}"/>
    <cellStyle name="Normal 4" xfId="87" xr:uid="{00000000-0005-0000-0000-000047000000}"/>
    <cellStyle name="Normal 5" xfId="129" xr:uid="{00000000-0005-0000-0000-000048000000}"/>
    <cellStyle name="Normal 6" xfId="143" xr:uid="{00000000-0005-0000-0000-000049000000}"/>
    <cellStyle name="Note 2" xfId="40" xr:uid="{00000000-0005-0000-0000-00004A000000}"/>
    <cellStyle name="Note 3" xfId="96" xr:uid="{00000000-0005-0000-0000-00004B000000}"/>
    <cellStyle name="Output 2" xfId="41" xr:uid="{00000000-0005-0000-0000-00004C000000}"/>
    <cellStyle name="Percent" xfId="136" builtinId="5"/>
    <cellStyle name="SAPBEXaggData" xfId="42" xr:uid="{00000000-0005-0000-0000-00004E000000}"/>
    <cellStyle name="SAPBEXaggData 2" xfId="97" xr:uid="{00000000-0005-0000-0000-00004F000000}"/>
    <cellStyle name="SAPBEXaggDataEmph" xfId="43" xr:uid="{00000000-0005-0000-0000-000050000000}"/>
    <cellStyle name="SAPBEXaggItem" xfId="44" xr:uid="{00000000-0005-0000-0000-000051000000}"/>
    <cellStyle name="SAPBEXaggItem 2" xfId="98" xr:uid="{00000000-0005-0000-0000-000052000000}"/>
    <cellStyle name="SAPBEXaggItemX" xfId="45" xr:uid="{00000000-0005-0000-0000-000053000000}"/>
    <cellStyle name="SAPBEXchaText" xfId="46" xr:uid="{00000000-0005-0000-0000-000054000000}"/>
    <cellStyle name="SAPBEXchaText 2" xfId="99" xr:uid="{00000000-0005-0000-0000-000055000000}"/>
    <cellStyle name="SAPBEXexcBad7" xfId="47" xr:uid="{00000000-0005-0000-0000-000056000000}"/>
    <cellStyle name="SAPBEXexcBad7 2" xfId="100" xr:uid="{00000000-0005-0000-0000-000057000000}"/>
    <cellStyle name="SAPBEXexcBad8" xfId="48" xr:uid="{00000000-0005-0000-0000-000058000000}"/>
    <cellStyle name="SAPBEXexcBad8 2" xfId="101" xr:uid="{00000000-0005-0000-0000-000059000000}"/>
    <cellStyle name="SAPBEXexcBad9" xfId="49" xr:uid="{00000000-0005-0000-0000-00005A000000}"/>
    <cellStyle name="SAPBEXexcBad9 2" xfId="102" xr:uid="{00000000-0005-0000-0000-00005B000000}"/>
    <cellStyle name="SAPBEXexcCritical4" xfId="50" xr:uid="{00000000-0005-0000-0000-00005C000000}"/>
    <cellStyle name="SAPBEXexcCritical4 2" xfId="103" xr:uid="{00000000-0005-0000-0000-00005D000000}"/>
    <cellStyle name="SAPBEXexcCritical5" xfId="51" xr:uid="{00000000-0005-0000-0000-00005E000000}"/>
    <cellStyle name="SAPBEXexcCritical5 2" xfId="104" xr:uid="{00000000-0005-0000-0000-00005F000000}"/>
    <cellStyle name="SAPBEXexcCritical6" xfId="52" xr:uid="{00000000-0005-0000-0000-000060000000}"/>
    <cellStyle name="SAPBEXexcCritical6 2" xfId="105" xr:uid="{00000000-0005-0000-0000-000061000000}"/>
    <cellStyle name="SAPBEXexcGood1" xfId="53" xr:uid="{00000000-0005-0000-0000-000062000000}"/>
    <cellStyle name="SAPBEXexcGood1 2" xfId="106" xr:uid="{00000000-0005-0000-0000-000063000000}"/>
    <cellStyle name="SAPBEXexcGood2" xfId="54" xr:uid="{00000000-0005-0000-0000-000064000000}"/>
    <cellStyle name="SAPBEXexcGood2 2" xfId="107" xr:uid="{00000000-0005-0000-0000-000065000000}"/>
    <cellStyle name="SAPBEXexcGood3" xfId="55" xr:uid="{00000000-0005-0000-0000-000066000000}"/>
    <cellStyle name="SAPBEXexcGood3 2" xfId="108" xr:uid="{00000000-0005-0000-0000-000067000000}"/>
    <cellStyle name="SAPBEXfilterDrill" xfId="56" xr:uid="{00000000-0005-0000-0000-000068000000}"/>
    <cellStyle name="SAPBEXfilterDrill 2" xfId="109" xr:uid="{00000000-0005-0000-0000-000069000000}"/>
    <cellStyle name="SAPBEXfilterItem" xfId="57" xr:uid="{00000000-0005-0000-0000-00006A000000}"/>
    <cellStyle name="SAPBEXfilterText" xfId="58" xr:uid="{00000000-0005-0000-0000-00006B000000}"/>
    <cellStyle name="SAPBEXformats" xfId="59" xr:uid="{00000000-0005-0000-0000-00006C000000}"/>
    <cellStyle name="SAPBEXformats 2" xfId="111" xr:uid="{00000000-0005-0000-0000-00006D000000}"/>
    <cellStyle name="SAPBEXheaderItem" xfId="60" xr:uid="{00000000-0005-0000-0000-00006E000000}"/>
    <cellStyle name="SAPBEXheaderItem 2" xfId="112" xr:uid="{00000000-0005-0000-0000-00006F000000}"/>
    <cellStyle name="SAPBEXheaderText" xfId="61" xr:uid="{00000000-0005-0000-0000-000070000000}"/>
    <cellStyle name="SAPBEXheaderText 2" xfId="113" xr:uid="{00000000-0005-0000-0000-000071000000}"/>
    <cellStyle name="SAPBEXHLevel0" xfId="62" xr:uid="{00000000-0005-0000-0000-000072000000}"/>
    <cellStyle name="SAPBEXHLevel0 2" xfId="114" xr:uid="{00000000-0005-0000-0000-000073000000}"/>
    <cellStyle name="SAPBEXHLevel0X" xfId="63" xr:uid="{00000000-0005-0000-0000-000074000000}"/>
    <cellStyle name="SAPBEXHLevel0X 2" xfId="115" xr:uid="{00000000-0005-0000-0000-000075000000}"/>
    <cellStyle name="SAPBEXHLevel1" xfId="64" xr:uid="{00000000-0005-0000-0000-000076000000}"/>
    <cellStyle name="SAPBEXHLevel1 2" xfId="116" xr:uid="{00000000-0005-0000-0000-000077000000}"/>
    <cellStyle name="SAPBEXHLevel1X" xfId="65" xr:uid="{00000000-0005-0000-0000-000078000000}"/>
    <cellStyle name="SAPBEXHLevel1X 2" xfId="117" xr:uid="{00000000-0005-0000-0000-000079000000}"/>
    <cellStyle name="SAPBEXHLevel2" xfId="66" xr:uid="{00000000-0005-0000-0000-00007A000000}"/>
    <cellStyle name="SAPBEXHLevel2 2" xfId="118" xr:uid="{00000000-0005-0000-0000-00007B000000}"/>
    <cellStyle name="SAPBEXHLevel2X" xfId="67" xr:uid="{00000000-0005-0000-0000-00007C000000}"/>
    <cellStyle name="SAPBEXHLevel2X 2" xfId="119" xr:uid="{00000000-0005-0000-0000-00007D000000}"/>
    <cellStyle name="SAPBEXHLevel3" xfId="68" xr:uid="{00000000-0005-0000-0000-00007E000000}"/>
    <cellStyle name="SAPBEXHLevel3 2" xfId="120" xr:uid="{00000000-0005-0000-0000-00007F000000}"/>
    <cellStyle name="SAPBEXHLevel3X" xfId="69" xr:uid="{00000000-0005-0000-0000-000080000000}"/>
    <cellStyle name="SAPBEXHLevel3X 2" xfId="121" xr:uid="{00000000-0005-0000-0000-000081000000}"/>
    <cellStyle name="SAPBEXinputData" xfId="70" xr:uid="{00000000-0005-0000-0000-000082000000}"/>
    <cellStyle name="SAPBEXinputData 2" xfId="122" xr:uid="{00000000-0005-0000-0000-000083000000}"/>
    <cellStyle name="SAPBEXItemHeader" xfId="71" xr:uid="{00000000-0005-0000-0000-000084000000}"/>
    <cellStyle name="SAPBEXresData" xfId="72" xr:uid="{00000000-0005-0000-0000-000085000000}"/>
    <cellStyle name="SAPBEXresDataEmph" xfId="73" xr:uid="{00000000-0005-0000-0000-000086000000}"/>
    <cellStyle name="SAPBEXresItem" xfId="74" xr:uid="{00000000-0005-0000-0000-000087000000}"/>
    <cellStyle name="SAPBEXresItemX" xfId="75" xr:uid="{00000000-0005-0000-0000-000088000000}"/>
    <cellStyle name="SAPBEXstdData" xfId="76" xr:uid="{00000000-0005-0000-0000-000089000000}"/>
    <cellStyle name="SAPBEXstdData 2" xfId="124" xr:uid="{00000000-0005-0000-0000-00008A000000}"/>
    <cellStyle name="SAPBEXstdDataEmph" xfId="77" xr:uid="{00000000-0005-0000-0000-00008B000000}"/>
    <cellStyle name="SAPBEXstdItem" xfId="78" xr:uid="{00000000-0005-0000-0000-00008C000000}"/>
    <cellStyle name="SAPBEXstdItem 2" xfId="125" xr:uid="{00000000-0005-0000-0000-00008D000000}"/>
    <cellStyle name="SAPBEXstdItemX" xfId="79" xr:uid="{00000000-0005-0000-0000-00008E000000}"/>
    <cellStyle name="SAPBEXtitle" xfId="80" xr:uid="{00000000-0005-0000-0000-00008F000000}"/>
    <cellStyle name="SAPBEXunassignedItem" xfId="81" xr:uid="{00000000-0005-0000-0000-000090000000}"/>
    <cellStyle name="SAPBEXunassignedItem 2" xfId="127" xr:uid="{00000000-0005-0000-0000-000091000000}"/>
    <cellStyle name="SAPBEXundefined" xfId="82" xr:uid="{00000000-0005-0000-0000-000092000000}"/>
    <cellStyle name="Sheet Title" xfId="83" xr:uid="{00000000-0005-0000-0000-000093000000}"/>
    <cellStyle name="Total 2" xfId="84" xr:uid="{00000000-0005-0000-0000-000094000000}"/>
    <cellStyle name="Warning Text 2" xfId="85" xr:uid="{00000000-0005-0000-0000-000095000000}"/>
  </cellStyles>
  <dxfs count="0"/>
  <tableStyles count="0" defaultTableStyle="TableStyleMedium2" defaultPivotStyle="PivotStyleLight16"/>
  <colors>
    <mruColors>
      <color rgb="FFCBDB2A"/>
      <color rgb="FFFF66FF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90607897453985"/>
          <c:y val="3.8887800213780008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Aruandesse2017!$D$3</c:f>
              <c:strCache>
                <c:ptCount val="1"/>
                <c:pt idx="0">
                  <c:v>2017.a ajuinfarkti ja virvendusarütmiaga patsiendid, kellele on määratud SAK 12kuud+1 päev hiljem alates hospitaliseerimisest,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94-409E-BBC2-D9036F59D08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94-409E-BBC2-D9036F59D08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94-409E-BBC2-D9036F59D08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994-409E-BBC2-D9036F59D085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994-409E-BBC2-D9036F59D08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94-409E-BBC2-D9036F59D08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Aruandesse2017!$K$7:$K$21</c15:sqref>
                    </c15:fullRef>
                  </c:ext>
                </c:extLst>
                <c:f>(Aruandesse2017!$K$7:$K$15,Aruandesse2017!$K$17:$K$21)</c:f>
                <c:numCache>
                  <c:formatCode>General</c:formatCode>
                  <c:ptCount val="14"/>
                  <c:pt idx="0">
                    <c:v>4.3139609158384551E-2</c:v>
                  </c:pt>
                  <c:pt idx="1">
                    <c:v>0.28478354664259786</c:v>
                  </c:pt>
                  <c:pt idx="2">
                    <c:v>8.1906519084690432E-2</c:v>
                  </c:pt>
                  <c:pt idx="3">
                    <c:v>0.24548592370900382</c:v>
                  </c:pt>
                  <c:pt idx="4">
                    <c:v>0.22492028239773248</c:v>
                  </c:pt>
                  <c:pt idx="5">
                    <c:v>0.32518818630578561</c:v>
                  </c:pt>
                  <c:pt idx="6">
                    <c:v>0.22818046026668792</c:v>
                  </c:pt>
                  <c:pt idx="7">
                    <c:v>0.29516176329167332</c:v>
                  </c:pt>
                  <c:pt idx="8">
                    <c:v>0.12516576164166882</c:v>
                  </c:pt>
                  <c:pt idx="9">
                    <c:v>0.11058787422963468</c:v>
                  </c:pt>
                  <c:pt idx="10">
                    <c:v>6.5347158530658422E-2</c:v>
                  </c:pt>
                  <c:pt idx="11">
                    <c:v>0.18119318385032979</c:v>
                  </c:pt>
                  <c:pt idx="12">
                    <c:v>0.14658460569813914</c:v>
                  </c:pt>
                  <c:pt idx="13">
                    <c:v>0.185342203235909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Aruandesse2017!$J$7:$J$21</c15:sqref>
                    </c15:fullRef>
                  </c:ext>
                </c:extLst>
                <c:f>(Aruandesse2017!$J$7:$J$15,Aruandesse2017!$J$17:$J$21)</c:f>
                <c:numCache>
                  <c:formatCode>General</c:formatCode>
                  <c:ptCount val="14"/>
                  <c:pt idx="0">
                    <c:v>4.458462835344823E-2</c:v>
                  </c:pt>
                  <c:pt idx="1">
                    <c:v>0.28478354664259775</c:v>
                  </c:pt>
                  <c:pt idx="2">
                    <c:v>7.5228808088585952E-2</c:v>
                  </c:pt>
                  <c:pt idx="3">
                    <c:v>9.5971986908541279E-2</c:v>
                  </c:pt>
                  <c:pt idx="4">
                    <c:v>0.18583614143717908</c:v>
                  </c:pt>
                  <c:pt idx="5">
                    <c:v>0.15899696631192706</c:v>
                  </c:pt>
                  <c:pt idx="6">
                    <c:v>0.19565383843157622</c:v>
                  </c:pt>
                  <c:pt idx="7">
                    <c:v>0.13045037157340245</c:v>
                  </c:pt>
                  <c:pt idx="8">
                    <c:v>0.1144824820641861</c:v>
                  </c:pt>
                  <c:pt idx="9">
                    <c:v>0.26849955949374971</c:v>
                  </c:pt>
                  <c:pt idx="10">
                    <c:v>6.6735113280814662E-2</c:v>
                  </c:pt>
                  <c:pt idx="11">
                    <c:v>0.2134181055503529</c:v>
                  </c:pt>
                  <c:pt idx="12">
                    <c:v>0.14259420195025002</c:v>
                  </c:pt>
                  <c:pt idx="13">
                    <c:v>0.19885623596786167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Aruandesse2017!$D$7:$D$21</c15:sqref>
                  </c15:fullRef>
                </c:ext>
              </c:extLst>
              <c:f>(Aruandesse2017!$D$7:$D$15,Aruandesse2017!$D$17:$D$21)</c:f>
              <c:numCache>
                <c:formatCode>0%</c:formatCode>
                <c:ptCount val="14"/>
                <c:pt idx="0">
                  <c:v>0.59081419624217124</c:v>
                </c:pt>
                <c:pt idx="1">
                  <c:v>0.5</c:v>
                </c:pt>
                <c:pt idx="2">
                  <c:v>0.37323943661971831</c:v>
                </c:pt>
                <c:pt idx="3">
                  <c:v>0.13333333333333333</c:v>
                </c:pt>
                <c:pt idx="4">
                  <c:v>0.3888888888888889</c:v>
                </c:pt>
                <c:pt idx="5">
                  <c:v>0.22222222222222221</c:v>
                </c:pt>
                <c:pt idx="6">
                  <c:v>0.41176470588235292</c:v>
                </c:pt>
                <c:pt idx="7">
                  <c:v>0.18181818181818182</c:v>
                </c:pt>
                <c:pt idx="8">
                  <c:v>0.4098360655737705</c:v>
                </c:pt>
                <c:pt idx="9">
                  <c:v>0.84615384615384615</c:v>
                </c:pt>
                <c:pt idx="10">
                  <c:v>0.53953488372093028</c:v>
                </c:pt>
                <c:pt idx="11">
                  <c:v>0.6</c:v>
                </c:pt>
                <c:pt idx="12">
                  <c:v>0.47619047619047616</c:v>
                </c:pt>
                <c:pt idx="13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94-409E-BBC2-D9036F59D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Aruandesse2017!$F$7:$F$21</c15:sqref>
                  </c15:fullRef>
                </c:ext>
              </c:extLst>
              <c:f>(Aruandesse2017!$F$7:$F$15,Aruandesse2017!$F$17:$F$21)</c:f>
              <c:numCache>
                <c:formatCode>0%</c:formatCode>
                <c:ptCount val="14"/>
                <c:pt idx="0">
                  <c:v>0.51910531220876044</c:v>
                </c:pt>
                <c:pt idx="1">
                  <c:v>0.51910531220876044</c:v>
                </c:pt>
                <c:pt idx="2">
                  <c:v>0.51910531220876044</c:v>
                </c:pt>
                <c:pt idx="3">
                  <c:v>0.51910531220876044</c:v>
                </c:pt>
                <c:pt idx="4">
                  <c:v>0.51910531220876044</c:v>
                </c:pt>
                <c:pt idx="5">
                  <c:v>0.51910531220876044</c:v>
                </c:pt>
                <c:pt idx="6">
                  <c:v>0.51910531220876044</c:v>
                </c:pt>
                <c:pt idx="7">
                  <c:v>0.51910531220876044</c:v>
                </c:pt>
                <c:pt idx="8">
                  <c:v>0.51910531220876044</c:v>
                </c:pt>
                <c:pt idx="9">
                  <c:v>0.51910531220876044</c:v>
                </c:pt>
                <c:pt idx="10">
                  <c:v>0.51910531220876044</c:v>
                </c:pt>
                <c:pt idx="11">
                  <c:v>0.51910531220876044</c:v>
                </c:pt>
                <c:pt idx="12">
                  <c:v>0.51910531220876044</c:v>
                </c:pt>
                <c:pt idx="13">
                  <c:v>0.51910531220876044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94-409E-BBC2-D9036F59D085}"/>
            </c:ext>
          </c:extLst>
        </c:ser>
        <c:ser>
          <c:idx val="1"/>
          <c:order val="2"/>
          <c:tx>
            <c:strRef>
              <c:f>Aruandesse2016!$D$3</c:f>
              <c:strCache>
                <c:ptCount val="1"/>
                <c:pt idx="0">
                  <c:v>2016.a ajuinfarkti ja virvendusarütmiaga patsiendid, kellele on määratud SAK 12kuud+1 päev hiljem alates hospitaliseerimisest,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Aruandesse2016!$D$7:$D$21</c15:sqref>
                  </c15:fullRef>
                </c:ext>
              </c:extLst>
              <c:f>(Aruandesse2016!$D$7:$D$15,Aruandesse2016!$D$17:$D$21)</c:f>
              <c:numCache>
                <c:formatCode>0%</c:formatCode>
                <c:ptCount val="14"/>
                <c:pt idx="0">
                  <c:v>0.58121330724070452</c:v>
                </c:pt>
                <c:pt idx="1">
                  <c:v>0</c:v>
                </c:pt>
                <c:pt idx="2">
                  <c:v>0.47297297297297297</c:v>
                </c:pt>
                <c:pt idx="3">
                  <c:v>0.25</c:v>
                </c:pt>
                <c:pt idx="4">
                  <c:v>0.44444444444444442</c:v>
                </c:pt>
                <c:pt idx="5">
                  <c:v>0.6</c:v>
                </c:pt>
                <c:pt idx="6">
                  <c:v>0.65217391304347827</c:v>
                </c:pt>
                <c:pt idx="7">
                  <c:v>0.75</c:v>
                </c:pt>
                <c:pt idx="8">
                  <c:v>0.43636363636363634</c:v>
                </c:pt>
                <c:pt idx="9">
                  <c:v>0.4</c:v>
                </c:pt>
                <c:pt idx="10">
                  <c:v>0.51485148514851486</c:v>
                </c:pt>
                <c:pt idx="11">
                  <c:v>0.25</c:v>
                </c:pt>
                <c:pt idx="12">
                  <c:v>0.2558139534883721</c:v>
                </c:pt>
                <c:pt idx="13">
                  <c:v>0.48571428571428571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94-409E-BBC2-D9036F59D085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Aruandesse2016!$F$7:$F$21</c15:sqref>
                  </c15:fullRef>
                </c:ext>
              </c:extLst>
              <c:f>(Aruandesse2016!$F$7:$F$15,Aruandesse2016!$F$17:$F$21)</c:f>
              <c:numCache>
                <c:formatCode>0.0%</c:formatCode>
                <c:ptCount val="14"/>
                <c:pt idx="0">
                  <c:v>0.52256317689530685</c:v>
                </c:pt>
                <c:pt idx="1">
                  <c:v>0.52256317689530685</c:v>
                </c:pt>
                <c:pt idx="2">
                  <c:v>0.52256317689530685</c:v>
                </c:pt>
                <c:pt idx="3">
                  <c:v>0.52256317689530685</c:v>
                </c:pt>
                <c:pt idx="4">
                  <c:v>0.52256317689530685</c:v>
                </c:pt>
                <c:pt idx="5">
                  <c:v>0.52256317689530685</c:v>
                </c:pt>
                <c:pt idx="6">
                  <c:v>0.52256317689530685</c:v>
                </c:pt>
                <c:pt idx="7">
                  <c:v>0.52256317689530685</c:v>
                </c:pt>
                <c:pt idx="8">
                  <c:v>0.52256317689530685</c:v>
                </c:pt>
                <c:pt idx="9">
                  <c:v>0.52256317689530685</c:v>
                </c:pt>
                <c:pt idx="10">
                  <c:v>0.52256317689530685</c:v>
                </c:pt>
                <c:pt idx="11">
                  <c:v>0.52256317689530685</c:v>
                </c:pt>
                <c:pt idx="12">
                  <c:v>0.52256317689530685</c:v>
                </c:pt>
                <c:pt idx="13">
                  <c:v>0.52256317689530685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94-409E-BBC2-D9036F59D085}"/>
            </c:ext>
          </c:extLst>
        </c:ser>
        <c:ser>
          <c:idx val="0"/>
          <c:order val="4"/>
          <c:tx>
            <c:v>Indikaatori eesmärk (75%)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Aruandesse2017!$A$7:$A$21</c15:sqref>
                  </c15:fullRef>
                </c:ext>
              </c:extLst>
              <c:f>(Aruandesse2017!$A$7:$A$15,Aruandesse2017!$A$17:$A$21)</c:f>
              <c:strCache>
                <c:ptCount val="14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Saaremaa</c:v>
                </c:pt>
                <c:pt idx="10">
                  <c:v>Tartumaa</c:v>
                </c:pt>
                <c:pt idx="11">
                  <c:v>Valgamaa</c:v>
                </c:pt>
                <c:pt idx="12">
                  <c:v>Viljandimaa</c:v>
                </c:pt>
                <c:pt idx="13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Aruandesse2016!$G$7:$G$22</c15:sqref>
                  </c15:fullRef>
                </c:ext>
              </c:extLst>
              <c:f>(Aruandesse2016!$G$7:$G$15,Aruandesse2016!$G$17:$G$21)</c:f>
              <c:numCache>
                <c:formatCode>0%</c:formatCode>
                <c:ptCount val="1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94-409E-BBC2-D9036F59D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6175869120654397E-2"/>
          <c:y val="0.72106723351596269"/>
          <c:w val="0.95435866222243693"/>
          <c:h val="0.272883446603395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572583790662530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Aruandesse2017!$D$26</c:f>
              <c:strCache>
                <c:ptCount val="1"/>
                <c:pt idx="0">
                  <c:v>2017.a ajuinfarkti ja virvendusarütmiaga patsiendid, kellele on määratud SAK 30 päeva jooksul raviarve lõpust, osakaal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E8-4B5E-B43B-D991DA011EB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E8-4B5E-B43B-D991DA011EB8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2E8-4B5E-B43B-D991DA011EB8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Aruandesse2017!$J$30:$J$44</c:f>
                <c:numCache>
                  <c:formatCode>General</c:formatCode>
                  <c:ptCount val="15"/>
                  <c:pt idx="0">
                    <c:v>4.1823572372742479E-2</c:v>
                  </c:pt>
                  <c:pt idx="1">
                    <c:v>0.31925710311051569</c:v>
                  </c:pt>
                  <c:pt idx="2">
                    <c:v>8.1879100695170071E-2</c:v>
                  </c:pt>
                  <c:pt idx="3">
                    <c:v>0.25185394878718725</c:v>
                  </c:pt>
                  <c:pt idx="4">
                    <c:v>0.22555320376187241</c:v>
                  </c:pt>
                  <c:pt idx="5">
                    <c:v>0.25566558129851424</c:v>
                  </c:pt>
                  <c:pt idx="6">
                    <c:v>0.17984371332774196</c:v>
                  </c:pt>
                  <c:pt idx="7">
                    <c:v>0.29291747618091168</c:v>
                  </c:pt>
                  <c:pt idx="8">
                    <c:v>0.12301835658855098</c:v>
                  </c:pt>
                  <c:pt idx="9">
                    <c:v>-2.0655033239336262E-11</c:v>
                  </c:pt>
                  <c:pt idx="10">
                    <c:v>0.22947743658994146</c:v>
                  </c:pt>
                  <c:pt idx="11">
                    <c:v>6.6698646545234885E-2</c:v>
                  </c:pt>
                  <c:pt idx="12">
                    <c:v>0.16880792406436973</c:v>
                  </c:pt>
                  <c:pt idx="13">
                    <c:v>0.14936588282283053</c:v>
                  </c:pt>
                  <c:pt idx="14">
                    <c:v>0.185342203235909</c:v>
                  </c:pt>
                </c:numCache>
              </c:numRef>
            </c:plus>
            <c:minus>
              <c:numRef>
                <c:f>Aruandesse2017!$I$30:$I$44</c:f>
                <c:numCache>
                  <c:formatCode>General</c:formatCode>
                  <c:ptCount val="15"/>
                  <c:pt idx="0">
                    <c:v>4.399940587335549E-2</c:v>
                  </c:pt>
                  <c:pt idx="1">
                    <c:v>0.23815543466373404</c:v>
                  </c:pt>
                  <c:pt idx="2">
                    <c:v>8.0024180974029968E-2</c:v>
                  </c:pt>
                  <c:pt idx="3">
                    <c:v>0.12952436413226337</c:v>
                  </c:pt>
                  <c:pt idx="4">
                    <c:v>0.10830078088021219</c:v>
                  </c:pt>
                  <c:pt idx="5">
                    <c:v>0.28890382529728603</c:v>
                  </c:pt>
                  <c:pt idx="6">
                    <c:v>0.23405474971959483</c:v>
                  </c:pt>
                  <c:pt idx="7">
                    <c:v>0.17526648209643239</c:v>
                  </c:pt>
                  <c:pt idx="8">
                    <c:v>0.12010473488560103</c:v>
                  </c:pt>
                  <c:pt idx="9">
                    <c:v>0.79345001926555703</c:v>
                  </c:pt>
                  <c:pt idx="10">
                    <c:v>0.24702317939706531</c:v>
                  </c:pt>
                  <c:pt idx="11">
                    <c:v>6.547398058921472E-2</c:v>
                  </c:pt>
                  <c:pt idx="12">
                    <c:v>0.21714530661440451</c:v>
                  </c:pt>
                  <c:pt idx="13">
                    <c:v>0.13739467157916324</c:v>
                  </c:pt>
                  <c:pt idx="14">
                    <c:v>0.19885623596786167</c:v>
                  </c:pt>
                </c:numCache>
              </c:numRef>
            </c:minus>
          </c:errBars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Aruandesse2017!$D$30:$D$44</c:f>
              <c:numCache>
                <c:formatCode>0%</c:formatCode>
                <c:ptCount val="15"/>
                <c:pt idx="0">
                  <c:v>0.63674321503131526</c:v>
                </c:pt>
                <c:pt idx="1">
                  <c:v>0.375</c:v>
                </c:pt>
                <c:pt idx="2">
                  <c:v>0.46478873239436619</c:v>
                </c:pt>
                <c:pt idx="3">
                  <c:v>0.2</c:v>
                </c:pt>
                <c:pt idx="4">
                  <c:v>0.16666666666666666</c:v>
                </c:pt>
                <c:pt idx="5">
                  <c:v>0.55555555555555558</c:v>
                </c:pt>
                <c:pt idx="6">
                  <c:v>0.6470588235294118</c:v>
                </c:pt>
                <c:pt idx="7">
                  <c:v>0.27272727272727271</c:v>
                </c:pt>
                <c:pt idx="8">
                  <c:v>0.47540983606557374</c:v>
                </c:pt>
                <c:pt idx="9">
                  <c:v>1</c:v>
                </c:pt>
                <c:pt idx="10">
                  <c:v>0.53846153846153844</c:v>
                </c:pt>
                <c:pt idx="11">
                  <c:v>0.46511627906976744</c:v>
                </c:pt>
                <c:pt idx="12">
                  <c:v>0.65</c:v>
                </c:pt>
                <c:pt idx="13">
                  <c:v>0.42857142857142855</c:v>
                </c:pt>
                <c:pt idx="14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8-4B5E-B43B-D991DA01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Aruandesse2017!$F$30:$F$44</c:f>
              <c:numCache>
                <c:formatCode>0%</c:formatCode>
                <c:ptCount val="15"/>
                <c:pt idx="0">
                  <c:v>0.53960857409133267</c:v>
                </c:pt>
                <c:pt idx="1">
                  <c:v>0.53960857409133267</c:v>
                </c:pt>
                <c:pt idx="2">
                  <c:v>0.53960857409133267</c:v>
                </c:pt>
                <c:pt idx="3">
                  <c:v>0.53960857409133267</c:v>
                </c:pt>
                <c:pt idx="4">
                  <c:v>0.53960857409133267</c:v>
                </c:pt>
                <c:pt idx="5">
                  <c:v>0.53960857409133267</c:v>
                </c:pt>
                <c:pt idx="6">
                  <c:v>0.53960857409133267</c:v>
                </c:pt>
                <c:pt idx="7">
                  <c:v>0.53960857409133267</c:v>
                </c:pt>
                <c:pt idx="8">
                  <c:v>0.53960857409133267</c:v>
                </c:pt>
                <c:pt idx="9">
                  <c:v>0.53960857409133267</c:v>
                </c:pt>
                <c:pt idx="10">
                  <c:v>0.53960857409133267</c:v>
                </c:pt>
                <c:pt idx="11">
                  <c:v>0.53960857409133267</c:v>
                </c:pt>
                <c:pt idx="12">
                  <c:v>0.53960857409133267</c:v>
                </c:pt>
                <c:pt idx="13">
                  <c:v>0.53960857409133267</c:v>
                </c:pt>
                <c:pt idx="14">
                  <c:v>0.53960857409133267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E8-4B5E-B43B-D991DA011EB8}"/>
            </c:ext>
          </c:extLst>
        </c:ser>
        <c:ser>
          <c:idx val="0"/>
          <c:order val="2"/>
          <c:tx>
            <c:strRef>
              <c:f>Aruandesse2016!$D$26</c:f>
              <c:strCache>
                <c:ptCount val="1"/>
                <c:pt idx="0">
                  <c:v>2016.a ajuinfarkti ja virvendusarütmiaga patsientide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Aruandesse2016!$D$30:$D$44</c:f>
              <c:numCache>
                <c:formatCode>0%</c:formatCode>
                <c:ptCount val="15"/>
                <c:pt idx="0">
                  <c:v>0.58512720156555775</c:v>
                </c:pt>
                <c:pt idx="1">
                  <c:v>0</c:v>
                </c:pt>
                <c:pt idx="2">
                  <c:v>0.58783783783783783</c:v>
                </c:pt>
                <c:pt idx="3">
                  <c:v>0.25</c:v>
                </c:pt>
                <c:pt idx="4">
                  <c:v>0.1111111111111111</c:v>
                </c:pt>
                <c:pt idx="5">
                  <c:v>0.4</c:v>
                </c:pt>
                <c:pt idx="6">
                  <c:v>0.60869565217391308</c:v>
                </c:pt>
                <c:pt idx="7">
                  <c:v>0.6875</c:v>
                </c:pt>
                <c:pt idx="8">
                  <c:v>0.32727272727272727</c:v>
                </c:pt>
                <c:pt idx="9">
                  <c:v>0</c:v>
                </c:pt>
                <c:pt idx="10">
                  <c:v>0.52</c:v>
                </c:pt>
                <c:pt idx="11">
                  <c:v>0.44554455445544555</c:v>
                </c:pt>
                <c:pt idx="12">
                  <c:v>0.375</c:v>
                </c:pt>
                <c:pt idx="13">
                  <c:v>0.18604651162790697</c:v>
                </c:pt>
                <c:pt idx="14">
                  <c:v>0.48571428571428571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E8-4B5E-B43B-D991DA011EB8}"/>
            </c:ext>
          </c:extLst>
        </c:ser>
        <c:ser>
          <c:idx val="1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Aruandesse2017!$A$30:$A$44</c:f>
              <c:strCache>
                <c:ptCount val="15"/>
                <c:pt idx="0">
                  <c:v>Harjumaa</c:v>
                </c:pt>
                <c:pt idx="1">
                  <c:v>Hiiumaa</c:v>
                </c:pt>
                <c:pt idx="2">
                  <c:v>Ida-Virumaa</c:v>
                </c:pt>
                <c:pt idx="3">
                  <c:v>Jõgevamaa</c:v>
                </c:pt>
                <c:pt idx="4">
                  <c:v>Järvamaa</c:v>
                </c:pt>
                <c:pt idx="5">
                  <c:v>Läänemaa</c:v>
                </c:pt>
                <c:pt idx="6">
                  <c:v>Lääne-Virumaa</c:v>
                </c:pt>
                <c:pt idx="7">
                  <c:v>Põlvamaa</c:v>
                </c:pt>
                <c:pt idx="8">
                  <c:v>Pärnumaa</c:v>
                </c:pt>
                <c:pt idx="9">
                  <c:v>Raplamaa</c:v>
                </c:pt>
                <c:pt idx="10">
                  <c:v>Saaremaa</c:v>
                </c:pt>
                <c:pt idx="11">
                  <c:v>Tartumaa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Aruandesse2016!$F$30:$F$44</c:f>
              <c:numCache>
                <c:formatCode>0%</c:formatCode>
                <c:ptCount val="15"/>
                <c:pt idx="0">
                  <c:v>0.51353790613718409</c:v>
                </c:pt>
                <c:pt idx="1">
                  <c:v>0.51353790613718409</c:v>
                </c:pt>
                <c:pt idx="2">
                  <c:v>0.51353790613718409</c:v>
                </c:pt>
                <c:pt idx="3">
                  <c:v>0.51353790613718409</c:v>
                </c:pt>
                <c:pt idx="4">
                  <c:v>0.51353790613718409</c:v>
                </c:pt>
                <c:pt idx="5">
                  <c:v>0.51353790613718409</c:v>
                </c:pt>
                <c:pt idx="6">
                  <c:v>0.51353790613718409</c:v>
                </c:pt>
                <c:pt idx="7">
                  <c:v>0.51353790613718409</c:v>
                </c:pt>
                <c:pt idx="8">
                  <c:v>0.51353790613718409</c:v>
                </c:pt>
                <c:pt idx="9">
                  <c:v>0.51353790613718409</c:v>
                </c:pt>
                <c:pt idx="10">
                  <c:v>0.51353790613718409</c:v>
                </c:pt>
                <c:pt idx="11">
                  <c:v>0.51353790613718409</c:v>
                </c:pt>
                <c:pt idx="12">
                  <c:v>0.51353790613718409</c:v>
                </c:pt>
                <c:pt idx="13">
                  <c:v>0.51353790613718409</c:v>
                </c:pt>
                <c:pt idx="14">
                  <c:v>0.51353790613718409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E8-4B5E-B43B-D991DA01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5763321826222758E-2"/>
          <c:y val="0.82068811166046107"/>
          <c:w val="0.93984399677313069"/>
          <c:h val="0.1494886976337260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62712905567655"/>
          <c:y val="3.888790458125356E-2"/>
          <c:w val="0.87564666310963624"/>
          <c:h val="0.438761356753482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Aruandesse2016!$D$3:$D$6</c:f>
              <c:strCache>
                <c:ptCount val="4"/>
                <c:pt idx="0">
                  <c:v>2016.a ajuinfarkti ja virvendusarütmiaga patsiendid, kellele on määratud SAK 12kuud+1 päev hiljem alates hospitaliseerimisest,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A3-45DE-9498-04C5E438B38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A3-45DE-9498-04C5E438B3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A3-45DE-9498-04C5E438B3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3A-479E-ABDE-0D1BE297FC7B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CA3-45DE-9498-04C5E438B3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A3-45DE-9498-04C5E438B3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Aruandesse2016!$K$7:$K$21</c15:sqref>
                    </c15:fullRef>
                  </c:ext>
                </c:extLst>
                <c:f>(Aruandesse2016!$K$7,Aruandesse2016!$K$9:$K$15,Aruandesse2016!$K$17:$K$21)</c:f>
                <c:numCache>
                  <c:formatCode>General</c:formatCode>
                  <c:ptCount val="13"/>
                  <c:pt idx="0">
                    <c:v>4.2014537021178189E-2</c:v>
                  </c:pt>
                  <c:pt idx="1">
                    <c:v>8.0098796372407188E-2</c:v>
                  </c:pt>
                  <c:pt idx="2">
                    <c:v>0.28230478130009207</c:v>
                  </c:pt>
                  <c:pt idx="3">
                    <c:v>0.21839101610159828</c:v>
                  </c:pt>
                  <c:pt idx="4">
                    <c:v>0.23181936620666599</c:v>
                  </c:pt>
                  <c:pt idx="5">
                    <c:v>0.15971308272834994</c:v>
                  </c:pt>
                  <c:pt idx="6">
                    <c:v>0.14817914197315796</c:v>
                  </c:pt>
                  <c:pt idx="7">
                    <c:v>0.13093794320439484</c:v>
                  </c:pt>
                  <c:pt idx="8">
                    <c:v>0.19260506178806869</c:v>
                  </c:pt>
                  <c:pt idx="9">
                    <c:v>6.7997997672976651E-2</c:v>
                  </c:pt>
                  <c:pt idx="10">
                    <c:v>0.34072395553500379</c:v>
                  </c:pt>
                  <c:pt idx="11">
                    <c:v>0.1465697646793086</c:v>
                  </c:pt>
                  <c:pt idx="12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Aruandesse2016!$J$7:$J$21</c15:sqref>
                    </c15:fullRef>
                  </c:ext>
                </c:extLst>
                <c:f>(Aruandesse2016!$J$7,Aruandesse2016!$J$9:$J$15,Aruandesse2016!$J$17:$J$21)</c:f>
                <c:numCache>
                  <c:formatCode>General</c:formatCode>
                  <c:ptCount val="13"/>
                  <c:pt idx="0">
                    <c:v>4.3226468621212044E-2</c:v>
                  </c:pt>
                  <c:pt idx="1">
                    <c:v>7.8731280534124148E-2</c:v>
                  </c:pt>
                  <c:pt idx="2">
                    <c:v>0.1610581513997616</c:v>
                  </c:pt>
                  <c:pt idx="3">
                    <c:v>0.1988489456213216</c:v>
                  </c:pt>
                  <c:pt idx="4">
                    <c:v>0.28732576313274572</c:v>
                  </c:pt>
                  <c:pt idx="5">
                    <c:v>0.20327016267992659</c:v>
                  </c:pt>
                  <c:pt idx="6">
                    <c:v>0.24498266485431586</c:v>
                  </c:pt>
                  <c:pt idx="7">
                    <c:v>0.122628987366867</c:v>
                  </c:pt>
                  <c:pt idx="8">
                    <c:v>0.16596670548186546</c:v>
                  </c:pt>
                  <c:pt idx="9">
                    <c:v>6.8552318860934713E-2</c:v>
                  </c:pt>
                  <c:pt idx="10">
                    <c:v>0.1785206186414407</c:v>
                  </c:pt>
                  <c:pt idx="11">
                    <c:v>0.10651861491647222</c:v>
                  </c:pt>
                  <c:pt idx="12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Aruandesse2016!$D$7:$D$22</c15:sqref>
                  </c15:fullRef>
                </c:ext>
              </c:extLst>
              <c:f>(Aruandesse2016!$D$7,Aruandesse2016!$D$9:$D$15,Aruandesse2016!$D$17:$D$21)</c:f>
              <c:numCache>
                <c:formatCode>0%</c:formatCode>
                <c:ptCount val="13"/>
                <c:pt idx="0">
                  <c:v>0.58121330724070452</c:v>
                </c:pt>
                <c:pt idx="1">
                  <c:v>0.47297297297297297</c:v>
                </c:pt>
                <c:pt idx="2">
                  <c:v>0.25</c:v>
                </c:pt>
                <c:pt idx="3">
                  <c:v>0.44444444444444442</c:v>
                </c:pt>
                <c:pt idx="4">
                  <c:v>0.6</c:v>
                </c:pt>
                <c:pt idx="5">
                  <c:v>0.65217391304347827</c:v>
                </c:pt>
                <c:pt idx="6">
                  <c:v>0.75</c:v>
                </c:pt>
                <c:pt idx="7">
                  <c:v>0.43636363636363634</c:v>
                </c:pt>
                <c:pt idx="8">
                  <c:v>0.4</c:v>
                </c:pt>
                <c:pt idx="9">
                  <c:v>0.51485148514851486</c:v>
                </c:pt>
                <c:pt idx="10">
                  <c:v>0.25</c:v>
                </c:pt>
                <c:pt idx="11">
                  <c:v>0.2558139534883721</c:v>
                </c:pt>
                <c:pt idx="12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Aruandesse2016!$F$7:$F$22</c15:sqref>
                  </c15:fullRef>
                </c:ext>
              </c:extLst>
              <c:f>(Aruandesse2016!$F$7,Aruandesse2016!$F$9:$F$15,Aruandesse2016!$F$17:$F$21)</c:f>
              <c:numCache>
                <c:formatCode>0.0%</c:formatCode>
                <c:ptCount val="13"/>
                <c:pt idx="0">
                  <c:v>0.52256317689530685</c:v>
                </c:pt>
                <c:pt idx="1">
                  <c:v>0.52256317689530685</c:v>
                </c:pt>
                <c:pt idx="2">
                  <c:v>0.52256317689530685</c:v>
                </c:pt>
                <c:pt idx="3">
                  <c:v>0.52256317689530685</c:v>
                </c:pt>
                <c:pt idx="4">
                  <c:v>0.52256317689530685</c:v>
                </c:pt>
                <c:pt idx="5">
                  <c:v>0.52256317689530685</c:v>
                </c:pt>
                <c:pt idx="6">
                  <c:v>0.52256317689530685</c:v>
                </c:pt>
                <c:pt idx="7">
                  <c:v>0.52256317689530685</c:v>
                </c:pt>
                <c:pt idx="8">
                  <c:v>0.52256317689530685</c:v>
                </c:pt>
                <c:pt idx="9">
                  <c:v>0.52256317689530685</c:v>
                </c:pt>
                <c:pt idx="10">
                  <c:v>0.52256317689530685</c:v>
                </c:pt>
                <c:pt idx="11">
                  <c:v>0.52256317689530685</c:v>
                </c:pt>
                <c:pt idx="12">
                  <c:v>0.52256317689530685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A3-45DE-9498-04C5E438B386}"/>
            </c:ext>
          </c:extLst>
        </c:ser>
        <c:ser>
          <c:idx val="4"/>
          <c:order val="2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Aruandesse2015!$G$7:$G$24</c15:sqref>
                  </c15:fullRef>
                </c:ext>
              </c:extLst>
              <c:f>(Aruandesse2015!$G$7,Aruandesse2015!$G$9:$G$15,Aruandesse2015!$G$17:$G$21)</c:f>
              <c:numCache>
                <c:formatCode>0.0%</c:formatCode>
                <c:ptCount val="13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A3-45DE-9498-04C5E438B386}"/>
            </c:ext>
          </c:extLst>
        </c:ser>
        <c:ser>
          <c:idx val="0"/>
          <c:order val="3"/>
          <c:tx>
            <c:v>Indikaatori eesmärk (75%)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Aruandesse2016!$A$7:$A$22</c15:sqref>
                  </c15:fullRef>
                </c:ext>
              </c:extLst>
              <c:f>(Aruandesse2016!$A$7,Aruandesse2016!$A$9:$A$15,Aruandesse2016!$A$17:$A$21)</c:f>
              <c:strCache>
                <c:ptCount val="13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Pärnumaa</c:v>
                </c:pt>
                <c:pt idx="8">
                  <c:v>Saaremaa</c:v>
                </c:pt>
                <c:pt idx="9">
                  <c:v>Tartumaa</c:v>
                </c:pt>
                <c:pt idx="10">
                  <c:v>Valgamaa</c:v>
                </c:pt>
                <c:pt idx="11">
                  <c:v>Viljandimaa</c:v>
                </c:pt>
                <c:pt idx="12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Aruandesse2016!$G$7:$G$22</c15:sqref>
                  </c15:fullRef>
                </c:ext>
              </c:extLst>
              <c:f>(Aruandesse2016!$G$7,Aruandesse2016!$G$9:$G$15,Aruandesse2016!$G$17:$G$21)</c:f>
              <c:numCache>
                <c:formatCode>0%</c:formatCode>
                <c:ptCount val="13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A3-45DE-9498-04C5E438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3987694407429563E-3"/>
          <c:y val="0.79302275416336343"/>
          <c:w val="0.99560118912655204"/>
          <c:h val="0.1937322150262962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686253928249023E-2"/>
          <c:y val="6.1505766324663966E-2"/>
          <c:w val="0.88841698634840349"/>
          <c:h val="0.494469280023014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Aruandesse2016!$D$26</c:f>
              <c:strCache>
                <c:ptCount val="1"/>
                <c:pt idx="0">
                  <c:v>2016.a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35-459F-BA82-2C9D579A66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35-459F-BA82-2C9D579A6686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C535-459F-BA82-2C9D579A6686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Aruandesse2016!$J$30:$J$44</c15:sqref>
                    </c15:fullRef>
                  </c:ext>
                </c:extLst>
                <c:f>(Aruandesse2016!$J$30,Aruandesse2016!$J$32:$J$37,Aruandesse2016!$J$40:$J$44)</c:f>
                <c:numCache>
                  <c:formatCode>General</c:formatCode>
                  <c:ptCount val="12"/>
                  <c:pt idx="0">
                    <c:v>4.1928733992160128E-2</c:v>
                  </c:pt>
                  <c:pt idx="1">
                    <c:v>7.6100864952559188E-2</c:v>
                  </c:pt>
                  <c:pt idx="2">
                    <c:v>0.28230478130009207</c:v>
                  </c:pt>
                  <c:pt idx="3">
                    <c:v>0.21688600944449499</c:v>
                  </c:pt>
                  <c:pt idx="4">
                    <c:v>0.28732576313274572</c:v>
                  </c:pt>
                  <c:pt idx="5">
                    <c:v>0.1697278490534101</c:v>
                  </c:pt>
                  <c:pt idx="6">
                    <c:v>0.17085333043797579</c:v>
                  </c:pt>
                  <c:pt idx="7">
                    <c:v>0.17968682843986283</c:v>
                  </c:pt>
                  <c:pt idx="8">
                    <c:v>6.8922284650391241E-2</c:v>
                  </c:pt>
                  <c:pt idx="9">
                    <c:v>0.31925710311051569</c:v>
                  </c:pt>
                  <c:pt idx="10">
                    <c:v>0.14012320457526695</c:v>
                  </c:pt>
                  <c:pt idx="11">
                    <c:v>0.15859737517911959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Aruandesse2016!$I$30:$I$44</c15:sqref>
                    </c15:fullRef>
                  </c:ext>
                </c:extLst>
                <c:f>(Aruandesse2016!$I$30,Aruandesse2016!$I$32:$I$37,Aruandesse2016!$I$40:$I$44)</c:f>
                <c:numCache>
                  <c:formatCode>General</c:formatCode>
                  <c:ptCount val="12"/>
                  <c:pt idx="0">
                    <c:v>4.3199071934364341E-2</c:v>
                  </c:pt>
                  <c:pt idx="1">
                    <c:v>8.0545291426978971E-2</c:v>
                  </c:pt>
                  <c:pt idx="2">
                    <c:v>0.1610581513997616</c:v>
                  </c:pt>
                  <c:pt idx="3">
                    <c:v>8.0091516082558073E-2</c:v>
                  </c:pt>
                  <c:pt idx="4">
                    <c:v>0.23181936620666602</c:v>
                  </c:pt>
                  <c:pt idx="5">
                    <c:v>0.20084004901882208</c:v>
                  </c:pt>
                  <c:pt idx="6">
                    <c:v>0.24345597259884405</c:v>
                  </c:pt>
                  <c:pt idx="7">
                    <c:v>0.18501449970110356</c:v>
                  </c:pt>
                  <c:pt idx="8">
                    <c:v>6.6889773627878457E-2</c:v>
                  </c:pt>
                  <c:pt idx="9">
                    <c:v>0.23815543466373404</c:v>
                  </c:pt>
                  <c:pt idx="10">
                    <c:v>8.8628869165905844E-2</c:v>
                  </c:pt>
                  <c:pt idx="11">
                    <c:v>0.15577164289398426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Aruandesse2016!$A$30:$A$44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Aruandesse2016!$D$30:$D$44</c15:sqref>
                  </c15:fullRef>
                </c:ext>
              </c:extLst>
              <c:f>(Aruandesse2016!$D$30,Aruandesse2016!$D$32:$D$37,Aruandesse2016!$D$40:$D$44)</c:f>
              <c:numCache>
                <c:formatCode>0%</c:formatCode>
                <c:ptCount val="12"/>
                <c:pt idx="0">
                  <c:v>0.58512720156555775</c:v>
                </c:pt>
                <c:pt idx="1">
                  <c:v>0.58783783783783783</c:v>
                </c:pt>
                <c:pt idx="2">
                  <c:v>0.25</c:v>
                </c:pt>
                <c:pt idx="3">
                  <c:v>0.1111111111111111</c:v>
                </c:pt>
                <c:pt idx="4">
                  <c:v>0.4</c:v>
                </c:pt>
                <c:pt idx="5">
                  <c:v>0.60869565217391308</c:v>
                </c:pt>
                <c:pt idx="6">
                  <c:v>0.6875</c:v>
                </c:pt>
                <c:pt idx="7">
                  <c:v>0.52</c:v>
                </c:pt>
                <c:pt idx="8">
                  <c:v>0.44554455445544555</c:v>
                </c:pt>
                <c:pt idx="9">
                  <c:v>0.375</c:v>
                </c:pt>
                <c:pt idx="10">
                  <c:v>0.18604651162790697</c:v>
                </c:pt>
                <c:pt idx="11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Aruandesse2016!$F$30:$F$45</c15:sqref>
                  </c15:fullRef>
                </c:ext>
              </c:extLst>
              <c:f>(Aruandesse2016!$F$30,Aruandesse2016!$F$32:$F$37,Aruandesse2016!$F$40:$F$44)</c:f>
              <c:numCache>
                <c:formatCode>0%</c:formatCode>
                <c:ptCount val="12"/>
                <c:pt idx="0">
                  <c:v>0.51353790613718409</c:v>
                </c:pt>
                <c:pt idx="1">
                  <c:v>0.51353790613718409</c:v>
                </c:pt>
                <c:pt idx="2">
                  <c:v>0.51353790613718409</c:v>
                </c:pt>
                <c:pt idx="3">
                  <c:v>0.51353790613718409</c:v>
                </c:pt>
                <c:pt idx="4">
                  <c:v>0.51353790613718409</c:v>
                </c:pt>
                <c:pt idx="5">
                  <c:v>0.51353790613718409</c:v>
                </c:pt>
                <c:pt idx="6">
                  <c:v>0.51353790613718409</c:v>
                </c:pt>
                <c:pt idx="7">
                  <c:v>0.51353790613718409</c:v>
                </c:pt>
                <c:pt idx="8">
                  <c:v>0.51353790613718409</c:v>
                </c:pt>
                <c:pt idx="9">
                  <c:v>0.51353790613718409</c:v>
                </c:pt>
                <c:pt idx="10">
                  <c:v>0.51353790613718409</c:v>
                </c:pt>
                <c:pt idx="11">
                  <c:v>0.51353790613718409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35-459F-BA82-2C9D579A6686}"/>
            </c:ext>
          </c:extLst>
        </c:ser>
        <c:ser>
          <c:idx val="1"/>
          <c:order val="2"/>
          <c:tx>
            <c:v>2015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Aruandesse2016!$A$30:$A$45</c15:sqref>
                  </c15:fullRef>
                </c:ext>
              </c:extLst>
              <c:f>(Aruandesse2016!$A$30,Aruandesse2016!$A$32:$A$37,Aruandesse2016!$A$40:$A$44)</c:f>
              <c:strCache>
                <c:ptCount val="12"/>
                <c:pt idx="0">
                  <c:v>Harjumaa</c:v>
                </c:pt>
                <c:pt idx="1">
                  <c:v>Ida-Virumaa</c:v>
                </c:pt>
                <c:pt idx="2">
                  <c:v>Jõgevamaa</c:v>
                </c:pt>
                <c:pt idx="3">
                  <c:v>Järvamaa</c:v>
                </c:pt>
                <c:pt idx="4">
                  <c:v>Läänemaa</c:v>
                </c:pt>
                <c:pt idx="5">
                  <c:v>Lääne-Virumaa</c:v>
                </c:pt>
                <c:pt idx="6">
                  <c:v>Põlvamaa</c:v>
                </c:pt>
                <c:pt idx="7">
                  <c:v>Saaremaa</c:v>
                </c:pt>
                <c:pt idx="8">
                  <c:v>Tartumaa</c:v>
                </c:pt>
                <c:pt idx="9">
                  <c:v>Valgamaa</c:v>
                </c:pt>
                <c:pt idx="10">
                  <c:v>Viljandimaa</c:v>
                </c:pt>
                <c:pt idx="11">
                  <c:v>Võrumaa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Aruandesse2015!$G$36:$G$56</c15:sqref>
                  </c15:fullRef>
                </c:ext>
              </c:extLst>
              <c:f>(Aruandesse2015!$G$36,Aruandesse2015!$G$38:$G$43,Aruandesse2015!$G$46:$G$50)</c:f>
              <c:numCache>
                <c:formatCode>0%</c:formatCode>
                <c:ptCount val="12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35-459F-BA82-2C9D579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7727801321391182E-3"/>
          <c:y val="0.81820748164055246"/>
          <c:w val="0.98934550846100899"/>
          <c:h val="0.1707761075320130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2805243759423686"/>
          <c:h val="0.581262781115602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 ajuinfarkti ja virvendusarütmiaga patsientide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2CB-43AC-978C-39006FB605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CB-43AC-978C-39006FB60576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42CB-43AC-978C-39006FB605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CB-43AC-978C-39006FB60576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42CB-43AC-978C-39006FB60576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2CB-43AC-978C-39006FB605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CB-43AC-978C-39006FB60576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0.52059925093632964</c:v>
                </c:pt>
                <c:pt idx="1">
                  <c:v>0.58823529411764708</c:v>
                </c:pt>
                <c:pt idx="2">
                  <c:v>0.54989384288747345</c:v>
                </c:pt>
                <c:pt idx="3">
                  <c:v>0.55384615384615388</c:v>
                </c:pt>
                <c:pt idx="4">
                  <c:v>0.66141732283464572</c:v>
                </c:pt>
                <c:pt idx="5">
                  <c:v>0.4838709677419355</c:v>
                </c:pt>
                <c:pt idx="6">
                  <c:v>0.48780487804878048</c:v>
                </c:pt>
                <c:pt idx="7">
                  <c:v>0.56521739130434778</c:v>
                </c:pt>
                <c:pt idx="8">
                  <c:v>0</c:v>
                </c:pt>
                <c:pt idx="9">
                  <c:v>0.31578947368421051</c:v>
                </c:pt>
                <c:pt idx="10">
                  <c:v>0.4375</c:v>
                </c:pt>
                <c:pt idx="11">
                  <c:v>0.25</c:v>
                </c:pt>
                <c:pt idx="12">
                  <c:v>0.5</c:v>
                </c:pt>
                <c:pt idx="13">
                  <c:v>0.7142857142857143</c:v>
                </c:pt>
                <c:pt idx="14">
                  <c:v>0.38095238095238093</c:v>
                </c:pt>
                <c:pt idx="15">
                  <c:v>0.3125</c:v>
                </c:pt>
                <c:pt idx="16">
                  <c:v>0.375</c:v>
                </c:pt>
                <c:pt idx="17">
                  <c:v>0.25</c:v>
                </c:pt>
                <c:pt idx="18">
                  <c:v>0.5714285714285714</c:v>
                </c:pt>
                <c:pt idx="19">
                  <c:v>0.25714285714285712</c:v>
                </c:pt>
                <c:pt idx="20">
                  <c:v>0.37246963562753038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0.0%</c:formatCode>
                <c:ptCount val="21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  <c:pt idx="13">
                  <c:v>0.51577998196573493</c:v>
                </c:pt>
                <c:pt idx="14">
                  <c:v>0.51577998196573493</c:v>
                </c:pt>
                <c:pt idx="15">
                  <c:v>0.51577998196573493</c:v>
                </c:pt>
                <c:pt idx="16">
                  <c:v>0.51577998196573493</c:v>
                </c:pt>
                <c:pt idx="17">
                  <c:v>0.51577998196573493</c:v>
                </c:pt>
                <c:pt idx="18">
                  <c:v>0.51577998196573493</c:v>
                </c:pt>
                <c:pt idx="19">
                  <c:v>0.51577998196573493</c:v>
                </c:pt>
                <c:pt idx="20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CB-43AC-978C-39006FB60576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CB-43AC-978C-39006FB60576}"/>
            </c:ext>
          </c:extLst>
        </c:ser>
        <c:ser>
          <c:idx val="4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CB-43AC-978C-39006FB60576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836683978332492E-2"/>
          <c:y val="0.82068422278013875"/>
          <c:w val="0.96587479756519812"/>
          <c:h val="0.1793157772198613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Aruandesse2015!$F$32</c:f>
              <c:strCache>
                <c:ptCount val="1"/>
                <c:pt idx="0">
                  <c:v>2015.a ajuinfarkti ja virvendusarütmiaga patsientide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B6F-4437-A734-601242392B2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B6F-4437-A734-601242392B22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B6F-4437-A734-601242392B22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2B6F-4437-A734-601242392B22}"/>
              </c:ext>
            </c:extLst>
          </c:dPt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Aruandesse2015!$F$36:$F$56</c:f>
              <c:numCache>
                <c:formatCode>0%</c:formatCode>
                <c:ptCount val="21"/>
                <c:pt idx="0">
                  <c:v>0.55430711610486894</c:v>
                </c:pt>
                <c:pt idx="1">
                  <c:v>0.43627450980392157</c:v>
                </c:pt>
                <c:pt idx="2">
                  <c:v>0.50318471337579618</c:v>
                </c:pt>
                <c:pt idx="3">
                  <c:v>0.56923076923076921</c:v>
                </c:pt>
                <c:pt idx="4">
                  <c:v>0.75590551181102361</c:v>
                </c:pt>
                <c:pt idx="5">
                  <c:v>0.39784946236559138</c:v>
                </c:pt>
                <c:pt idx="6">
                  <c:v>0.21951219512195122</c:v>
                </c:pt>
                <c:pt idx="7">
                  <c:v>0.55242966751918154</c:v>
                </c:pt>
                <c:pt idx="8">
                  <c:v>0.5</c:v>
                </c:pt>
                <c:pt idx="9">
                  <c:v>0.26315789473684209</c:v>
                </c:pt>
                <c:pt idx="10">
                  <c:v>0.375</c:v>
                </c:pt>
                <c:pt idx="11">
                  <c:v>0.3</c:v>
                </c:pt>
                <c:pt idx="12">
                  <c:v>0.46666666666666667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0.5</c:v>
                </c:pt>
                <c:pt idx="16">
                  <c:v>0.54166666666666663</c:v>
                </c:pt>
                <c:pt idx="17">
                  <c:v>0</c:v>
                </c:pt>
                <c:pt idx="18">
                  <c:v>0.52380952380952384</c:v>
                </c:pt>
                <c:pt idx="19">
                  <c:v>0.14285714285714285</c:v>
                </c:pt>
                <c:pt idx="20">
                  <c:v>0.38056680161943318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Aruandesse2015!$G$36:$G$56</c:f>
              <c:numCache>
                <c:formatCode>0%</c:formatCode>
                <c:ptCount val="21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  <c:pt idx="12">
                  <c:v>0.49323715058611362</c:v>
                </c:pt>
                <c:pt idx="13">
                  <c:v>0.49323715058611362</c:v>
                </c:pt>
                <c:pt idx="14">
                  <c:v>0.49323715058611362</c:v>
                </c:pt>
                <c:pt idx="15">
                  <c:v>0.49323715058611362</c:v>
                </c:pt>
                <c:pt idx="16">
                  <c:v>0.49323715058611362</c:v>
                </c:pt>
                <c:pt idx="17">
                  <c:v>0.49323715058611362</c:v>
                </c:pt>
                <c:pt idx="18">
                  <c:v>0.49323715058611362</c:v>
                </c:pt>
                <c:pt idx="19">
                  <c:v>0.49323715058611362</c:v>
                </c:pt>
                <c:pt idx="20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6F-4437-A734-601242392B22}"/>
            </c:ext>
          </c:extLst>
        </c:ser>
        <c:ser>
          <c:idx val="0"/>
          <c:order val="2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6F-4437-A734-601242392B22}"/>
            </c:ext>
          </c:extLst>
        </c:ser>
        <c:ser>
          <c:idx val="1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2535509394120565"/>
          <c:w val="0.95409880726934448"/>
          <c:h val="0.1746449060587943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A43-4721-BD17-3996B21CF4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0B-40CB-A942-A3ACADF2E4BA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A43-4721-BD17-3996B21CF4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0B-40CB-A942-A3ACADF2E4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190B-40CB-A942-A3ACADF2E4BA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0B-40CB-A942-A3ACADF2E4BA}"/>
              </c:ext>
            </c:extLst>
          </c:dPt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B-40CB-A942-A3ACADF2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0B-40CB-A942-A3ACADF2E4BA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AB-4616-A8A0-633AFDE8F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3A-4698-8A18-587CD0FBD46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1B3A-4698-8A18-587CD0FBD46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B3A-4698-8A18-587CD0FBD467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B3A-4698-8A18-587CD0FBD467}"/>
              </c:ext>
            </c:extLst>
          </c:dPt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35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076950" cy="6705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püsiv suukaudne antikoagulantravi 12 kuu+1 päev hiljem alates akuutsest ajuinfarktist.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ajuinfarktist.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01.01.–31.12.2017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 I63.0–I63.9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alates 19-aastased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hospidaliseerimisest.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75%.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2</xdr:row>
      <xdr:rowOff>123825</xdr:rowOff>
    </xdr:from>
    <xdr:to>
      <xdr:col>18</xdr:col>
      <xdr:colOff>419099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83793-BEC2-4CDC-947F-EEDADB0B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285751</xdr:colOff>
      <xdr:row>25</xdr:row>
      <xdr:rowOff>57149</xdr:rowOff>
    </xdr:from>
    <xdr:to>
      <xdr:col>19</xdr:col>
      <xdr:colOff>571500</xdr:colOff>
      <xdr:row>46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818F49-5365-4422-8842-0B6A3DA24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9</xdr:col>
      <xdr:colOff>560070</xdr:colOff>
      <xdr:row>35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C005B6-3440-43D9-A245-3A97D8EB8AD2}"/>
            </a:ext>
          </a:extLst>
        </xdr:cNvPr>
        <xdr:cNvSpPr/>
      </xdr:nvSpPr>
      <xdr:spPr>
        <a:xfrm>
          <a:off x="0" y="1"/>
          <a:ext cx="6044565" cy="629221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 I63.0-I63.9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 alates 19. eluaastast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hospidaliseerimisest.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142873</xdr:colOff>
      <xdr:row>2</xdr:row>
      <xdr:rowOff>9524</xdr:rowOff>
    </xdr:from>
    <xdr:to>
      <xdr:col>18</xdr:col>
      <xdr:colOff>952500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CAE1EC-7CA1-4A9F-9779-77C0B0859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190497</xdr:colOff>
      <xdr:row>25</xdr:row>
      <xdr:rowOff>76200</xdr:rowOff>
    </xdr:from>
    <xdr:to>
      <xdr:col>18</xdr:col>
      <xdr:colOff>1228725</xdr:colOff>
      <xdr:row>48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C00F79-C4BA-4483-853B-095BAD413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</xdr:row>
      <xdr:rowOff>85725</xdr:rowOff>
    </xdr:from>
    <xdr:to>
      <xdr:col>17</xdr:col>
      <xdr:colOff>142875</xdr:colOff>
      <xdr:row>28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FDBB3-5E55-48FE-8FAC-1CE46C701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30</xdr:row>
      <xdr:rowOff>342900</xdr:rowOff>
    </xdr:from>
    <xdr:to>
      <xdr:col>17</xdr:col>
      <xdr:colOff>123825</xdr:colOff>
      <xdr:row>57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A81EB-7CF4-42BC-B68F-B7918EAC1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17</xdr:col>
      <xdr:colOff>476250</xdr:colOff>
      <xdr:row>27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30</xdr:row>
      <xdr:rowOff>342900</xdr:rowOff>
    </xdr:from>
    <xdr:to>
      <xdr:col>15</xdr:col>
      <xdr:colOff>314325</xdr:colOff>
      <xdr:row>57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0"/>
  <sheetViews>
    <sheetView tabSelected="1" workbookViewId="0">
      <selection activeCell="O2" sqref="O2"/>
    </sheetView>
  </sheetViews>
  <sheetFormatPr defaultRowHeight="15" x14ac:dyDescent="0.25"/>
  <cols>
    <col min="15" max="15" width="10.140625" bestFit="1" customWidth="1"/>
  </cols>
  <sheetData>
    <row r="2" spans="9:15" x14ac:dyDescent="0.25">
      <c r="O2" s="15"/>
    </row>
    <row r="4" spans="9:15" x14ac:dyDescent="0.25">
      <c r="O4" s="15"/>
    </row>
    <row r="10" spans="9:15" ht="15.75" x14ac:dyDescent="0.25">
      <c r="I10" s="1"/>
    </row>
    <row r="19" spans="1:20" x14ac:dyDescent="0.25">
      <c r="K19" s="12"/>
      <c r="L19" s="3"/>
      <c r="M19" s="3"/>
    </row>
    <row r="20" spans="1:20" x14ac:dyDescent="0.25">
      <c r="K20" s="3"/>
      <c r="L20" s="3"/>
      <c r="M20" s="3"/>
    </row>
    <row r="32" spans="1:20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L32" t="s">
        <v>30</v>
      </c>
      <c r="T32" s="14"/>
    </row>
    <row r="33" spans="1:20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T33" s="14"/>
    </row>
    <row r="34" spans="1:20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T34" s="14"/>
    </row>
    <row r="35" spans="1:20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T35" s="14"/>
    </row>
    <row r="36" spans="1:20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T36" s="14"/>
    </row>
    <row r="37" spans="1:20" ht="1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T37" s="14"/>
    </row>
    <row r="38" spans="1:20" ht="1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T38" s="14"/>
    </row>
    <row r="39" spans="1:20" ht="1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T39" s="14"/>
    </row>
    <row r="40" spans="1:20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T40" s="1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T41" s="14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T42" s="14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T43" s="14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T44" s="14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T45" s="14"/>
    </row>
    <row r="46" spans="1: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0"/>
  <sheetViews>
    <sheetView workbookViewId="0">
      <selection activeCell="D3" sqref="D3:D6"/>
    </sheetView>
  </sheetViews>
  <sheetFormatPr defaultRowHeight="15" x14ac:dyDescent="0.25"/>
  <cols>
    <col min="1" max="1" width="16.85546875" customWidth="1"/>
    <col min="2" max="2" width="17.85546875" customWidth="1"/>
    <col min="3" max="3" width="26.28515625" customWidth="1"/>
    <col min="4" max="4" width="22" customWidth="1"/>
    <col min="5" max="5" width="19.140625" customWidth="1"/>
    <col min="6" max="6" width="19.7109375" style="42" customWidth="1"/>
    <col min="7" max="7" width="6.85546875" style="42" customWidth="1"/>
    <col min="8" max="14" width="9.140625" style="42"/>
  </cols>
  <sheetData>
    <row r="1" spans="1:13" x14ac:dyDescent="0.25">
      <c r="A1" s="27" t="s">
        <v>0</v>
      </c>
      <c r="B1" s="26"/>
      <c r="C1" s="26"/>
      <c r="D1" s="26"/>
      <c r="E1" s="26"/>
      <c r="F1" s="52"/>
      <c r="G1" s="51"/>
      <c r="H1" s="51"/>
      <c r="I1" s="51"/>
      <c r="J1" s="51"/>
      <c r="K1" s="51"/>
      <c r="L1" s="51"/>
      <c r="M1" s="51"/>
    </row>
    <row r="2" spans="1:13" x14ac:dyDescent="0.25">
      <c r="A2" s="3"/>
      <c r="B2" s="3"/>
      <c r="C2" s="2"/>
      <c r="D2" s="3"/>
      <c r="E2" s="3"/>
      <c r="F2" s="50"/>
      <c r="G2" s="50"/>
      <c r="H2" s="50"/>
      <c r="I2" s="50"/>
      <c r="J2" s="50"/>
      <c r="K2" s="50"/>
      <c r="L2" s="50"/>
      <c r="M2" s="50"/>
    </row>
    <row r="3" spans="1:13" x14ac:dyDescent="0.25">
      <c r="A3" s="73" t="s">
        <v>69</v>
      </c>
      <c r="B3" s="73" t="s">
        <v>71</v>
      </c>
      <c r="C3" s="73" t="s">
        <v>96</v>
      </c>
      <c r="D3" s="73" t="s">
        <v>97</v>
      </c>
      <c r="E3" s="74" t="s">
        <v>95</v>
      </c>
    </row>
    <row r="4" spans="1:13" x14ac:dyDescent="0.25">
      <c r="A4" s="73"/>
      <c r="B4" s="73"/>
      <c r="C4" s="73"/>
      <c r="D4" s="73"/>
      <c r="E4" s="75"/>
    </row>
    <row r="5" spans="1:13" x14ac:dyDescent="0.25">
      <c r="A5" s="73"/>
      <c r="B5" s="73"/>
      <c r="C5" s="73"/>
      <c r="D5" s="73"/>
      <c r="E5" s="75"/>
      <c r="F5" s="49"/>
      <c r="G5" s="49"/>
      <c r="H5" s="49"/>
      <c r="I5" s="49"/>
      <c r="J5" s="48"/>
      <c r="K5" s="47"/>
      <c r="L5" s="49"/>
      <c r="M5" s="49"/>
    </row>
    <row r="6" spans="1:13" ht="90" x14ac:dyDescent="0.25">
      <c r="A6" s="73"/>
      <c r="B6" s="73"/>
      <c r="C6" s="73"/>
      <c r="D6" s="73"/>
      <c r="E6" s="76"/>
      <c r="F6" s="46"/>
      <c r="G6" s="46"/>
      <c r="H6" s="45" t="s">
        <v>41</v>
      </c>
      <c r="I6" s="45" t="s">
        <v>42</v>
      </c>
      <c r="J6" s="45" t="s">
        <v>43</v>
      </c>
      <c r="K6" s="45" t="s">
        <v>44</v>
      </c>
      <c r="L6" s="49"/>
      <c r="M6" s="49"/>
    </row>
    <row r="7" spans="1:13" x14ac:dyDescent="0.25">
      <c r="A7" s="28" t="s">
        <v>55</v>
      </c>
      <c r="B7" s="29">
        <v>479</v>
      </c>
      <c r="C7" s="29">
        <v>283</v>
      </c>
      <c r="D7" s="23">
        <f>C7/B7</f>
        <v>0.59081419624217124</v>
      </c>
      <c r="E7" s="33" t="str">
        <f>ROUND(H7*100,0)&amp;-ROUND(I7*100,0)&amp;"%"</f>
        <v>55-63%</v>
      </c>
      <c r="F7" s="44">
        <f>$D$22</f>
        <v>0.51910531220876044</v>
      </c>
      <c r="G7" s="44">
        <v>0.75</v>
      </c>
      <c r="H7" s="43">
        <v>0.54622956788872301</v>
      </c>
      <c r="I7" s="43">
        <v>0.63395380540055579</v>
      </c>
      <c r="J7" s="43">
        <f t="shared" ref="J7:J22" si="0">D7-H7</f>
        <v>4.458462835344823E-2</v>
      </c>
      <c r="K7" s="43">
        <f t="shared" ref="K7:K22" si="1">I7-D7</f>
        <v>4.3139609158384551E-2</v>
      </c>
      <c r="L7" s="49"/>
      <c r="M7" s="49"/>
    </row>
    <row r="8" spans="1:13" x14ac:dyDescent="0.25">
      <c r="A8" s="28" t="s">
        <v>12</v>
      </c>
      <c r="B8" s="29">
        <v>8</v>
      </c>
      <c r="C8" s="29">
        <v>4</v>
      </c>
      <c r="D8" s="23">
        <f t="shared" ref="D8:D22" si="2">C8/B8</f>
        <v>0.5</v>
      </c>
      <c r="E8" s="33" t="str">
        <f t="shared" ref="E8:E22" si="3">ROUND(H8*100,0)&amp;-ROUND(I8*100,0)&amp;"%"</f>
        <v>22-78%</v>
      </c>
      <c r="F8" s="44">
        <f t="shared" ref="F8:F21" si="4">$D$22</f>
        <v>0.51910531220876044</v>
      </c>
      <c r="G8" s="44">
        <v>0.75</v>
      </c>
      <c r="H8" s="43">
        <v>0.21521645335740222</v>
      </c>
      <c r="I8" s="43">
        <v>0.78478354664259786</v>
      </c>
      <c r="J8" s="43">
        <f t="shared" si="0"/>
        <v>0.28478354664259775</v>
      </c>
      <c r="K8" s="43">
        <f t="shared" si="1"/>
        <v>0.28478354664259786</v>
      </c>
      <c r="L8" s="49"/>
      <c r="M8" s="49"/>
    </row>
    <row r="9" spans="1:13" x14ac:dyDescent="0.25">
      <c r="A9" s="28" t="s">
        <v>56</v>
      </c>
      <c r="B9" s="29">
        <v>142</v>
      </c>
      <c r="C9" s="29">
        <v>53</v>
      </c>
      <c r="D9" s="23">
        <f t="shared" si="2"/>
        <v>0.37323943661971831</v>
      </c>
      <c r="E9" s="33" t="str">
        <f t="shared" si="3"/>
        <v>30-46%</v>
      </c>
      <c r="F9" s="44">
        <f t="shared" si="4"/>
        <v>0.51910531220876044</v>
      </c>
      <c r="G9" s="44">
        <v>0.75</v>
      </c>
      <c r="H9" s="43">
        <v>0.29801062853113236</v>
      </c>
      <c r="I9" s="43">
        <v>0.45514595570440874</v>
      </c>
      <c r="J9" s="43">
        <f t="shared" si="0"/>
        <v>7.5228808088585952E-2</v>
      </c>
      <c r="K9" s="43">
        <f t="shared" si="1"/>
        <v>8.1906519084690432E-2</v>
      </c>
      <c r="L9" s="49"/>
      <c r="M9" s="49"/>
    </row>
    <row r="10" spans="1:13" x14ac:dyDescent="0.25">
      <c r="A10" s="28" t="s">
        <v>57</v>
      </c>
      <c r="B10" s="29">
        <v>15</v>
      </c>
      <c r="C10" s="29">
        <v>2</v>
      </c>
      <c r="D10" s="23">
        <f t="shared" si="2"/>
        <v>0.13333333333333333</v>
      </c>
      <c r="E10" s="33" t="str">
        <f t="shared" si="3"/>
        <v>4-38%</v>
      </c>
      <c r="F10" s="44">
        <f t="shared" si="4"/>
        <v>0.51910531220876044</v>
      </c>
      <c r="G10" s="44">
        <v>0.75</v>
      </c>
      <c r="H10" s="43">
        <v>3.7361346424792045E-2</v>
      </c>
      <c r="I10" s="43">
        <v>0.37881925704233715</v>
      </c>
      <c r="J10" s="43">
        <f t="shared" si="0"/>
        <v>9.5971986908541279E-2</v>
      </c>
      <c r="K10" s="43">
        <f t="shared" si="1"/>
        <v>0.24548592370900382</v>
      </c>
      <c r="L10" s="49"/>
      <c r="M10" s="49"/>
    </row>
    <row r="11" spans="1:13" x14ac:dyDescent="0.25">
      <c r="A11" s="28" t="s">
        <v>58</v>
      </c>
      <c r="B11" s="29">
        <v>18</v>
      </c>
      <c r="C11" s="29">
        <v>7</v>
      </c>
      <c r="D11" s="23">
        <f t="shared" si="2"/>
        <v>0.3888888888888889</v>
      </c>
      <c r="E11" s="33" t="str">
        <f t="shared" si="3"/>
        <v>20-61%</v>
      </c>
      <c r="F11" s="44">
        <f t="shared" si="4"/>
        <v>0.51910531220876044</v>
      </c>
      <c r="G11" s="44">
        <v>0.75</v>
      </c>
      <c r="H11" s="43">
        <v>0.20305274745170981</v>
      </c>
      <c r="I11" s="43">
        <v>0.61380917128662138</v>
      </c>
      <c r="J11" s="43">
        <f t="shared" si="0"/>
        <v>0.18583614143717908</v>
      </c>
      <c r="K11" s="43">
        <f t="shared" si="1"/>
        <v>0.22492028239773248</v>
      </c>
      <c r="L11" s="49"/>
      <c r="M11" s="49"/>
    </row>
    <row r="12" spans="1:13" x14ac:dyDescent="0.25">
      <c r="A12" s="28" t="s">
        <v>59</v>
      </c>
      <c r="B12" s="29">
        <v>9</v>
      </c>
      <c r="C12" s="29">
        <v>2</v>
      </c>
      <c r="D12" s="23">
        <f t="shared" si="2"/>
        <v>0.22222222222222221</v>
      </c>
      <c r="E12" s="33" t="str">
        <f t="shared" si="3"/>
        <v>6-55%</v>
      </c>
      <c r="F12" s="44">
        <f t="shared" si="4"/>
        <v>0.51910531220876044</v>
      </c>
      <c r="G12" s="44">
        <v>0.75</v>
      </c>
      <c r="H12" s="43">
        <v>6.3225255910295167E-2</v>
      </c>
      <c r="I12" s="43">
        <v>0.54741040852800782</v>
      </c>
      <c r="J12" s="43">
        <f t="shared" si="0"/>
        <v>0.15899696631192706</v>
      </c>
      <c r="K12" s="43">
        <f t="shared" si="1"/>
        <v>0.32518818630578561</v>
      </c>
      <c r="L12" s="49"/>
      <c r="M12" s="49"/>
    </row>
    <row r="13" spans="1:13" x14ac:dyDescent="0.25">
      <c r="A13" s="28" t="s">
        <v>60</v>
      </c>
      <c r="B13" s="29">
        <v>17</v>
      </c>
      <c r="C13" s="29">
        <v>7</v>
      </c>
      <c r="D13" s="23">
        <f t="shared" si="2"/>
        <v>0.41176470588235292</v>
      </c>
      <c r="E13" s="33" t="str">
        <f t="shared" si="3"/>
        <v>22-64%</v>
      </c>
      <c r="F13" s="44">
        <f t="shared" si="4"/>
        <v>0.51910531220876044</v>
      </c>
      <c r="G13" s="44">
        <v>0.75</v>
      </c>
      <c r="H13" s="43">
        <v>0.21611086745077671</v>
      </c>
      <c r="I13" s="43">
        <v>0.63994516614904084</v>
      </c>
      <c r="J13" s="43">
        <f t="shared" si="0"/>
        <v>0.19565383843157622</v>
      </c>
      <c r="K13" s="43">
        <f t="shared" si="1"/>
        <v>0.22818046026668792</v>
      </c>
      <c r="L13" s="49"/>
      <c r="M13" s="49"/>
    </row>
    <row r="14" spans="1:13" x14ac:dyDescent="0.25">
      <c r="A14" s="28" t="s">
        <v>61</v>
      </c>
      <c r="B14" s="29">
        <v>11</v>
      </c>
      <c r="C14" s="29">
        <v>2</v>
      </c>
      <c r="D14" s="23">
        <f t="shared" si="2"/>
        <v>0.18181818181818182</v>
      </c>
      <c r="E14" s="33" t="str">
        <f t="shared" si="3"/>
        <v>5-48%</v>
      </c>
      <c r="F14" s="44">
        <f t="shared" si="4"/>
        <v>0.51910531220876044</v>
      </c>
      <c r="G14" s="44">
        <v>0.75</v>
      </c>
      <c r="H14" s="43">
        <v>5.1367810244779377E-2</v>
      </c>
      <c r="I14" s="43">
        <v>0.47697994510985514</v>
      </c>
      <c r="J14" s="43">
        <f t="shared" si="0"/>
        <v>0.13045037157340245</v>
      </c>
      <c r="K14" s="43">
        <f t="shared" si="1"/>
        <v>0.29516176329167332</v>
      </c>
      <c r="L14" s="49"/>
      <c r="M14" s="49"/>
    </row>
    <row r="15" spans="1:13" x14ac:dyDescent="0.25">
      <c r="A15" s="28" t="s">
        <v>62</v>
      </c>
      <c r="B15" s="29">
        <v>61</v>
      </c>
      <c r="C15" s="29">
        <v>25</v>
      </c>
      <c r="D15" s="23">
        <f t="shared" si="2"/>
        <v>0.4098360655737705</v>
      </c>
      <c r="E15" s="33" t="str">
        <f t="shared" si="3"/>
        <v>30-54%</v>
      </c>
      <c r="F15" s="44">
        <f t="shared" si="4"/>
        <v>0.51910531220876044</v>
      </c>
      <c r="G15" s="44">
        <v>0.75</v>
      </c>
      <c r="H15" s="43">
        <v>0.29535358350958441</v>
      </c>
      <c r="I15" s="43">
        <v>0.53500182721543932</v>
      </c>
      <c r="J15" s="43">
        <f t="shared" si="0"/>
        <v>0.1144824820641861</v>
      </c>
      <c r="K15" s="43">
        <f t="shared" si="1"/>
        <v>0.12516576164166882</v>
      </c>
      <c r="L15" s="49"/>
      <c r="M15" s="49"/>
    </row>
    <row r="16" spans="1:13" x14ac:dyDescent="0.25">
      <c r="A16" s="28" t="s">
        <v>63</v>
      </c>
      <c r="B16" s="29">
        <v>1</v>
      </c>
      <c r="C16" s="29">
        <v>1</v>
      </c>
      <c r="D16" s="23">
        <f t="shared" si="2"/>
        <v>1</v>
      </c>
      <c r="E16" s="33" t="str">
        <f t="shared" si="3"/>
        <v>21-100%</v>
      </c>
      <c r="F16" s="44">
        <f t="shared" si="4"/>
        <v>0.51910531220876044</v>
      </c>
      <c r="G16" s="44">
        <v>0.75</v>
      </c>
      <c r="H16" s="43">
        <v>0.206549980734443</v>
      </c>
      <c r="I16" s="43">
        <v>0.99999999997934497</v>
      </c>
      <c r="J16" s="43">
        <f t="shared" si="0"/>
        <v>0.79345001926555703</v>
      </c>
      <c r="K16" s="43">
        <f t="shared" si="1"/>
        <v>-2.0655033239336262E-11</v>
      </c>
      <c r="L16" s="49"/>
      <c r="M16" s="49"/>
    </row>
    <row r="17" spans="1:13" x14ac:dyDescent="0.25">
      <c r="A17" s="28" t="s">
        <v>64</v>
      </c>
      <c r="B17" s="29">
        <v>13</v>
      </c>
      <c r="C17" s="29">
        <v>11</v>
      </c>
      <c r="D17" s="23">
        <f t="shared" si="2"/>
        <v>0.84615384615384615</v>
      </c>
      <c r="E17" s="33" t="str">
        <f t="shared" si="3"/>
        <v>58-96%</v>
      </c>
      <c r="F17" s="44">
        <f t="shared" si="4"/>
        <v>0.51910531220876044</v>
      </c>
      <c r="G17" s="44">
        <v>0.75</v>
      </c>
      <c r="H17" s="43">
        <v>0.57765428666009644</v>
      </c>
      <c r="I17" s="43">
        <v>0.95674172038348082</v>
      </c>
      <c r="J17" s="43">
        <f t="shared" si="0"/>
        <v>0.26849955949374971</v>
      </c>
      <c r="K17" s="43">
        <f t="shared" si="1"/>
        <v>0.11058787422963468</v>
      </c>
      <c r="L17" s="49"/>
      <c r="M17" s="49"/>
    </row>
    <row r="18" spans="1:13" x14ac:dyDescent="0.25">
      <c r="A18" s="28" t="s">
        <v>65</v>
      </c>
      <c r="B18" s="29">
        <v>215</v>
      </c>
      <c r="C18" s="29">
        <v>116</v>
      </c>
      <c r="D18" s="23">
        <f t="shared" si="2"/>
        <v>0.53953488372093028</v>
      </c>
      <c r="E18" s="33" t="str">
        <f t="shared" si="3"/>
        <v>47-60%</v>
      </c>
      <c r="F18" s="44">
        <f t="shared" si="4"/>
        <v>0.51910531220876044</v>
      </c>
      <c r="G18" s="44">
        <v>0.75</v>
      </c>
      <c r="H18" s="43">
        <v>0.47279977044011562</v>
      </c>
      <c r="I18" s="43">
        <v>0.6048820422515887</v>
      </c>
      <c r="J18" s="43">
        <f t="shared" si="0"/>
        <v>6.6735113280814662E-2</v>
      </c>
      <c r="K18" s="43">
        <f t="shared" si="1"/>
        <v>6.5347158530658422E-2</v>
      </c>
      <c r="L18" s="49"/>
      <c r="M18" s="49"/>
    </row>
    <row r="19" spans="1:13" x14ac:dyDescent="0.25">
      <c r="A19" s="28" t="s">
        <v>66</v>
      </c>
      <c r="B19" s="29">
        <v>20</v>
      </c>
      <c r="C19" s="29">
        <v>12</v>
      </c>
      <c r="D19" s="23">
        <f t="shared" si="2"/>
        <v>0.6</v>
      </c>
      <c r="E19" s="33" t="str">
        <f t="shared" si="3"/>
        <v>39-78%</v>
      </c>
      <c r="F19" s="44">
        <f t="shared" si="4"/>
        <v>0.51910531220876044</v>
      </c>
      <c r="G19" s="44">
        <v>0.75</v>
      </c>
      <c r="H19" s="43">
        <v>0.38658189444964708</v>
      </c>
      <c r="I19" s="43">
        <v>0.78119318385032976</v>
      </c>
      <c r="J19" s="43">
        <f t="shared" si="0"/>
        <v>0.2134181055503529</v>
      </c>
      <c r="K19" s="43">
        <f t="shared" si="1"/>
        <v>0.18119318385032979</v>
      </c>
      <c r="L19" s="49"/>
      <c r="M19" s="49"/>
    </row>
    <row r="20" spans="1:13" x14ac:dyDescent="0.25">
      <c r="A20" s="28" t="s">
        <v>67</v>
      </c>
      <c r="B20" s="29">
        <v>42</v>
      </c>
      <c r="C20" s="29">
        <v>20</v>
      </c>
      <c r="D20" s="23">
        <f t="shared" si="2"/>
        <v>0.47619047619047616</v>
      </c>
      <c r="E20" s="33" t="str">
        <f t="shared" si="3"/>
        <v>33-62%</v>
      </c>
      <c r="F20" s="44">
        <f t="shared" si="4"/>
        <v>0.51910531220876044</v>
      </c>
      <c r="G20" s="44">
        <v>0.75</v>
      </c>
      <c r="H20" s="43">
        <v>0.33359627424022614</v>
      </c>
      <c r="I20" s="43">
        <v>0.6227750818886153</v>
      </c>
      <c r="J20" s="43">
        <f t="shared" si="0"/>
        <v>0.14259420195025002</v>
      </c>
      <c r="K20" s="43">
        <f t="shared" si="1"/>
        <v>0.14658460569813914</v>
      </c>
      <c r="L20" s="49"/>
      <c r="M20" s="49"/>
    </row>
    <row r="21" spans="1:13" x14ac:dyDescent="0.25">
      <c r="A21" s="28" t="s">
        <v>68</v>
      </c>
      <c r="B21" s="29">
        <v>22</v>
      </c>
      <c r="C21" s="29">
        <v>12</v>
      </c>
      <c r="D21" s="23">
        <f t="shared" si="2"/>
        <v>0.54545454545454541</v>
      </c>
      <c r="E21" s="33" t="str">
        <f t="shared" si="3"/>
        <v>35-73%</v>
      </c>
      <c r="F21" s="44">
        <f t="shared" si="4"/>
        <v>0.51910531220876044</v>
      </c>
      <c r="G21" s="44">
        <v>0.75</v>
      </c>
      <c r="H21" s="43">
        <v>0.34659830948668374</v>
      </c>
      <c r="I21" s="43">
        <v>0.73079674869045441</v>
      </c>
      <c r="J21" s="43">
        <f t="shared" si="0"/>
        <v>0.19885623596786167</v>
      </c>
      <c r="K21" s="43">
        <f t="shared" si="1"/>
        <v>0.185342203235909</v>
      </c>
      <c r="L21" s="49"/>
      <c r="M21" s="49"/>
    </row>
    <row r="22" spans="1:13" x14ac:dyDescent="0.25">
      <c r="A22" s="41" t="s">
        <v>25</v>
      </c>
      <c r="B22" s="16">
        <f>SUM(B7:B21)</f>
        <v>1073</v>
      </c>
      <c r="C22" s="16">
        <f>SUM(C7:C21)</f>
        <v>557</v>
      </c>
      <c r="D22" s="24">
        <f t="shared" si="2"/>
        <v>0.51910531220876044</v>
      </c>
      <c r="E22" s="34" t="str">
        <f t="shared" si="3"/>
        <v>49-55%</v>
      </c>
      <c r="F22" s="43"/>
      <c r="G22" s="44"/>
      <c r="H22" s="43">
        <v>0.48919534559751332</v>
      </c>
      <c r="I22" s="43">
        <v>0.54887896911133194</v>
      </c>
      <c r="J22" s="43">
        <f t="shared" si="0"/>
        <v>2.9909966611247119E-2</v>
      </c>
      <c r="K22" s="43">
        <f t="shared" si="1"/>
        <v>2.9773656902571499E-2</v>
      </c>
      <c r="L22" s="49"/>
      <c r="M22" s="49"/>
    </row>
    <row r="23" spans="1:13" x14ac:dyDescent="0.25">
      <c r="C23" s="2"/>
      <c r="F23" s="46"/>
      <c r="G23" s="46"/>
      <c r="H23" s="43"/>
      <c r="I23" s="43"/>
      <c r="J23" s="43"/>
      <c r="K23" s="43"/>
    </row>
    <row r="24" spans="1:13" x14ac:dyDescent="0.25">
      <c r="C24" s="2"/>
    </row>
    <row r="25" spans="1:13" x14ac:dyDescent="0.25">
      <c r="A25" s="27" t="s">
        <v>32</v>
      </c>
      <c r="B25" s="26"/>
      <c r="C25" s="26"/>
      <c r="D25" s="26"/>
      <c r="E25" s="26"/>
      <c r="F25" s="52"/>
    </row>
    <row r="26" spans="1:13" x14ac:dyDescent="0.25">
      <c r="A26" s="73" t="s">
        <v>69</v>
      </c>
      <c r="B26" s="73" t="s">
        <v>71</v>
      </c>
      <c r="C26" s="73" t="s">
        <v>98</v>
      </c>
      <c r="D26" s="73" t="s">
        <v>99</v>
      </c>
      <c r="E26" s="74" t="s">
        <v>95</v>
      </c>
    </row>
    <row r="27" spans="1:13" x14ac:dyDescent="0.25">
      <c r="A27" s="73"/>
      <c r="B27" s="73"/>
      <c r="C27" s="73"/>
      <c r="D27" s="73"/>
      <c r="E27" s="75"/>
    </row>
    <row r="28" spans="1:13" x14ac:dyDescent="0.25">
      <c r="A28" s="73"/>
      <c r="B28" s="73"/>
      <c r="C28" s="73"/>
      <c r="D28" s="73"/>
      <c r="E28" s="75"/>
    </row>
    <row r="29" spans="1:13" ht="90" x14ac:dyDescent="0.25">
      <c r="A29" s="73"/>
      <c r="B29" s="73"/>
      <c r="C29" s="73"/>
      <c r="D29" s="73"/>
      <c r="E29" s="76"/>
      <c r="G29" s="45" t="s">
        <v>41</v>
      </c>
      <c r="H29" s="45" t="s">
        <v>42</v>
      </c>
      <c r="I29" s="45" t="s">
        <v>43</v>
      </c>
      <c r="J29" s="45" t="s">
        <v>44</v>
      </c>
    </row>
    <row r="30" spans="1:13" x14ac:dyDescent="0.25">
      <c r="A30" s="28" t="s">
        <v>55</v>
      </c>
      <c r="B30" s="29">
        <v>479</v>
      </c>
      <c r="C30" s="29">
        <v>305</v>
      </c>
      <c r="D30" s="23">
        <f>C30/B30</f>
        <v>0.63674321503131526</v>
      </c>
      <c r="E30" s="33" t="str">
        <f>ROUND(G30*100,0)&amp;-ROUND(H30*100,0)&amp;"%"</f>
        <v>59-68%</v>
      </c>
      <c r="F30" s="44">
        <f>$D$45</f>
        <v>0.53960857409133267</v>
      </c>
      <c r="G30" s="43">
        <v>0.59274380915795977</v>
      </c>
      <c r="H30" s="43">
        <v>0.67856678740405774</v>
      </c>
      <c r="I30" s="43">
        <f>D30-G30</f>
        <v>4.399940587335549E-2</v>
      </c>
      <c r="J30" s="43">
        <f>H30-D30</f>
        <v>4.1823572372742479E-2</v>
      </c>
      <c r="K30" s="49"/>
      <c r="L30" s="49"/>
      <c r="M30" s="49"/>
    </row>
    <row r="31" spans="1:13" x14ac:dyDescent="0.25">
      <c r="A31" s="28" t="s">
        <v>12</v>
      </c>
      <c r="B31" s="29">
        <v>8</v>
      </c>
      <c r="C31" s="29">
        <v>3</v>
      </c>
      <c r="D31" s="23">
        <f t="shared" ref="D31:D45" si="5">C31/B31</f>
        <v>0.375</v>
      </c>
      <c r="E31" s="33" t="str">
        <f t="shared" ref="E31:E45" si="6">ROUND(G31*100,0)&amp;-ROUND(H31*100,0)&amp;"%"</f>
        <v>14-69%</v>
      </c>
      <c r="F31" s="44">
        <f t="shared" ref="F31:F44" si="7">$D$45</f>
        <v>0.53960857409133267</v>
      </c>
      <c r="G31" s="43">
        <v>0.13684456533626596</v>
      </c>
      <c r="H31" s="43">
        <v>0.69425710311051569</v>
      </c>
      <c r="I31" s="43">
        <f t="shared" ref="I31:I45" si="8">D31-G31</f>
        <v>0.23815543466373404</v>
      </c>
      <c r="J31" s="43">
        <f t="shared" ref="J31:J45" si="9">H31-D31</f>
        <v>0.31925710311051569</v>
      </c>
      <c r="K31" s="49"/>
      <c r="L31" s="49"/>
      <c r="M31" s="49"/>
    </row>
    <row r="32" spans="1:13" x14ac:dyDescent="0.25">
      <c r="A32" s="28" t="s">
        <v>56</v>
      </c>
      <c r="B32" s="29">
        <v>142</v>
      </c>
      <c r="C32" s="29">
        <v>66</v>
      </c>
      <c r="D32" s="23">
        <f t="shared" si="5"/>
        <v>0.46478873239436619</v>
      </c>
      <c r="E32" s="33" t="str">
        <f t="shared" si="6"/>
        <v>38-55%</v>
      </c>
      <c r="F32" s="44">
        <f t="shared" si="7"/>
        <v>0.53960857409133267</v>
      </c>
      <c r="G32" s="43">
        <v>0.38476455142033622</v>
      </c>
      <c r="H32" s="43">
        <v>0.54666783308953626</v>
      </c>
      <c r="I32" s="43">
        <f t="shared" si="8"/>
        <v>8.0024180974029968E-2</v>
      </c>
      <c r="J32" s="43">
        <f t="shared" si="9"/>
        <v>8.1879100695170071E-2</v>
      </c>
      <c r="K32" s="49"/>
      <c r="L32" s="49"/>
      <c r="M32" s="49"/>
    </row>
    <row r="33" spans="1:13" x14ac:dyDescent="0.25">
      <c r="A33" s="28" t="s">
        <v>57</v>
      </c>
      <c r="B33" s="29">
        <v>15</v>
      </c>
      <c r="C33" s="29">
        <v>3</v>
      </c>
      <c r="D33" s="23">
        <f t="shared" si="5"/>
        <v>0.2</v>
      </c>
      <c r="E33" s="33" t="str">
        <f t="shared" si="6"/>
        <v>7-45%</v>
      </c>
      <c r="F33" s="44">
        <f t="shared" si="7"/>
        <v>0.53960857409133267</v>
      </c>
      <c r="G33" s="43">
        <v>7.0475635867736641E-2</v>
      </c>
      <c r="H33" s="43">
        <v>0.45185394878718727</v>
      </c>
      <c r="I33" s="43">
        <f t="shared" si="8"/>
        <v>0.12952436413226337</v>
      </c>
      <c r="J33" s="43">
        <f t="shared" si="9"/>
        <v>0.25185394878718725</v>
      </c>
      <c r="K33" s="49"/>
      <c r="L33" s="49"/>
      <c r="M33" s="49"/>
    </row>
    <row r="34" spans="1:13" x14ac:dyDescent="0.25">
      <c r="A34" s="28" t="s">
        <v>58</v>
      </c>
      <c r="B34" s="29">
        <v>18</v>
      </c>
      <c r="C34" s="29">
        <v>3</v>
      </c>
      <c r="D34" s="23">
        <f t="shared" si="5"/>
        <v>0.16666666666666666</v>
      </c>
      <c r="E34" s="33" t="str">
        <f t="shared" si="6"/>
        <v>6-39%</v>
      </c>
      <c r="F34" s="44">
        <f t="shared" si="7"/>
        <v>0.53960857409133267</v>
      </c>
      <c r="G34" s="43">
        <v>5.836588578645447E-2</v>
      </c>
      <c r="H34" s="43">
        <v>0.39221987042853906</v>
      </c>
      <c r="I34" s="43">
        <f t="shared" si="8"/>
        <v>0.10830078088021219</v>
      </c>
      <c r="J34" s="43">
        <f t="shared" si="9"/>
        <v>0.22555320376187241</v>
      </c>
      <c r="K34" s="49"/>
      <c r="L34" s="49"/>
      <c r="M34" s="49"/>
    </row>
    <row r="35" spans="1:13" x14ac:dyDescent="0.25">
      <c r="A35" s="28" t="s">
        <v>59</v>
      </c>
      <c r="B35" s="29">
        <v>9</v>
      </c>
      <c r="C35" s="29">
        <v>5</v>
      </c>
      <c r="D35" s="23">
        <f t="shared" si="5"/>
        <v>0.55555555555555558</v>
      </c>
      <c r="E35" s="33" t="str">
        <f t="shared" si="6"/>
        <v>27-81%</v>
      </c>
      <c r="F35" s="44">
        <f t="shared" si="7"/>
        <v>0.53960857409133267</v>
      </c>
      <c r="G35" s="43">
        <v>0.26665173025826955</v>
      </c>
      <c r="H35" s="43">
        <v>0.81122113685406982</v>
      </c>
      <c r="I35" s="43">
        <f t="shared" si="8"/>
        <v>0.28890382529728603</v>
      </c>
      <c r="J35" s="43">
        <f t="shared" si="9"/>
        <v>0.25566558129851424</v>
      </c>
      <c r="K35" s="49"/>
      <c r="L35" s="49"/>
      <c r="M35" s="49"/>
    </row>
    <row r="36" spans="1:13" x14ac:dyDescent="0.25">
      <c r="A36" s="28" t="s">
        <v>60</v>
      </c>
      <c r="B36" s="29">
        <v>17</v>
      </c>
      <c r="C36" s="29">
        <v>11</v>
      </c>
      <c r="D36" s="23">
        <f t="shared" si="5"/>
        <v>0.6470588235294118</v>
      </c>
      <c r="E36" s="33" t="str">
        <f t="shared" si="6"/>
        <v>41-83%</v>
      </c>
      <c r="F36" s="44">
        <f t="shared" si="7"/>
        <v>0.53960857409133267</v>
      </c>
      <c r="G36" s="43">
        <v>0.41300407380981696</v>
      </c>
      <c r="H36" s="43">
        <v>0.82690253685715376</v>
      </c>
      <c r="I36" s="43">
        <f t="shared" si="8"/>
        <v>0.23405474971959483</v>
      </c>
      <c r="J36" s="43">
        <f t="shared" si="9"/>
        <v>0.17984371332774196</v>
      </c>
      <c r="K36" s="49"/>
      <c r="L36" s="49"/>
      <c r="M36" s="49"/>
    </row>
    <row r="37" spans="1:13" x14ac:dyDescent="0.25">
      <c r="A37" s="28" t="s">
        <v>61</v>
      </c>
      <c r="B37" s="29">
        <v>11</v>
      </c>
      <c r="C37" s="29">
        <v>3</v>
      </c>
      <c r="D37" s="23">
        <f t="shared" si="5"/>
        <v>0.27272727272727271</v>
      </c>
      <c r="E37" s="33" t="str">
        <f t="shared" si="6"/>
        <v>10-57%</v>
      </c>
      <c r="F37" s="44">
        <f t="shared" si="7"/>
        <v>0.53960857409133267</v>
      </c>
      <c r="G37" s="43">
        <v>9.7460790630840316E-2</v>
      </c>
      <c r="H37" s="43">
        <v>0.56564474890818439</v>
      </c>
      <c r="I37" s="43">
        <f t="shared" si="8"/>
        <v>0.17526648209643239</v>
      </c>
      <c r="J37" s="43">
        <f t="shared" si="9"/>
        <v>0.29291747618091168</v>
      </c>
      <c r="K37" s="49"/>
      <c r="L37" s="49"/>
      <c r="M37" s="49"/>
    </row>
    <row r="38" spans="1:13" x14ac:dyDescent="0.25">
      <c r="A38" s="28" t="s">
        <v>62</v>
      </c>
      <c r="B38" s="29">
        <v>61</v>
      </c>
      <c r="C38" s="29">
        <v>29</v>
      </c>
      <c r="D38" s="23">
        <f t="shared" si="5"/>
        <v>0.47540983606557374</v>
      </c>
      <c r="E38" s="33" t="str">
        <f t="shared" si="6"/>
        <v>36-60%</v>
      </c>
      <c r="F38" s="44">
        <f t="shared" si="7"/>
        <v>0.53960857409133267</v>
      </c>
      <c r="G38" s="43">
        <v>0.35530510117997272</v>
      </c>
      <c r="H38" s="43">
        <v>0.59842819265412472</v>
      </c>
      <c r="I38" s="43">
        <f t="shared" si="8"/>
        <v>0.12010473488560103</v>
      </c>
      <c r="J38" s="43">
        <f t="shared" si="9"/>
        <v>0.12301835658855098</v>
      </c>
      <c r="K38" s="49"/>
      <c r="L38" s="49"/>
      <c r="M38" s="49"/>
    </row>
    <row r="39" spans="1:13" x14ac:dyDescent="0.25">
      <c r="A39" s="28" t="s">
        <v>63</v>
      </c>
      <c r="B39" s="29">
        <v>1</v>
      </c>
      <c r="C39" s="29">
        <v>1</v>
      </c>
      <c r="D39" s="23">
        <f t="shared" si="5"/>
        <v>1</v>
      </c>
      <c r="E39" s="33" t="str">
        <f t="shared" si="6"/>
        <v>21-100%</v>
      </c>
      <c r="F39" s="44">
        <f t="shared" si="7"/>
        <v>0.53960857409133267</v>
      </c>
      <c r="G39" s="43">
        <v>0.206549980734443</v>
      </c>
      <c r="H39" s="43">
        <v>0.99999999997934497</v>
      </c>
      <c r="I39" s="43">
        <f t="shared" si="8"/>
        <v>0.79345001926555703</v>
      </c>
      <c r="J39" s="43">
        <f>H39-D39</f>
        <v>-2.0655033239336262E-11</v>
      </c>
      <c r="K39" s="49"/>
      <c r="L39" s="49"/>
      <c r="M39" s="49"/>
    </row>
    <row r="40" spans="1:13" x14ac:dyDescent="0.25">
      <c r="A40" s="28" t="s">
        <v>64</v>
      </c>
      <c r="B40" s="29">
        <v>13</v>
      </c>
      <c r="C40" s="29">
        <v>7</v>
      </c>
      <c r="D40" s="23">
        <f t="shared" si="5"/>
        <v>0.53846153846153844</v>
      </c>
      <c r="E40" s="33" t="str">
        <f t="shared" si="6"/>
        <v>29-77%</v>
      </c>
      <c r="F40" s="44">
        <f t="shared" si="7"/>
        <v>0.53960857409133267</v>
      </c>
      <c r="G40" s="43">
        <v>0.29143835906447313</v>
      </c>
      <c r="H40" s="43">
        <v>0.7679389750514799</v>
      </c>
      <c r="I40" s="43">
        <f t="shared" si="8"/>
        <v>0.24702317939706531</v>
      </c>
      <c r="J40" s="43">
        <f t="shared" si="9"/>
        <v>0.22947743658994146</v>
      </c>
      <c r="K40" s="49"/>
      <c r="L40" s="49"/>
      <c r="M40" s="49"/>
    </row>
    <row r="41" spans="1:13" x14ac:dyDescent="0.25">
      <c r="A41" s="28" t="s">
        <v>65</v>
      </c>
      <c r="B41" s="29">
        <v>215</v>
      </c>
      <c r="C41" s="29">
        <v>100</v>
      </c>
      <c r="D41" s="23">
        <f t="shared" si="5"/>
        <v>0.46511627906976744</v>
      </c>
      <c r="E41" s="33" t="str">
        <f t="shared" si="6"/>
        <v>40-53%</v>
      </c>
      <c r="F41" s="44">
        <f t="shared" si="7"/>
        <v>0.53960857409133267</v>
      </c>
      <c r="G41" s="43">
        <v>0.39964229848055272</v>
      </c>
      <c r="H41" s="43">
        <v>0.53181492561500232</v>
      </c>
      <c r="I41" s="43">
        <f t="shared" si="8"/>
        <v>6.547398058921472E-2</v>
      </c>
      <c r="J41" s="43">
        <f t="shared" si="9"/>
        <v>6.6698646545234885E-2</v>
      </c>
      <c r="K41" s="49"/>
      <c r="L41" s="49"/>
      <c r="M41" s="49"/>
    </row>
    <row r="42" spans="1:13" x14ac:dyDescent="0.25">
      <c r="A42" s="28" t="s">
        <v>66</v>
      </c>
      <c r="B42" s="29">
        <v>20</v>
      </c>
      <c r="C42" s="29">
        <v>13</v>
      </c>
      <c r="D42" s="23">
        <f t="shared" si="5"/>
        <v>0.65</v>
      </c>
      <c r="E42" s="33" t="str">
        <f t="shared" si="6"/>
        <v>43-82%</v>
      </c>
      <c r="F42" s="44">
        <f t="shared" si="7"/>
        <v>0.53960857409133267</v>
      </c>
      <c r="G42" s="43">
        <v>0.43285469338559551</v>
      </c>
      <c r="H42" s="43">
        <v>0.81880792406436975</v>
      </c>
      <c r="I42" s="43">
        <f t="shared" si="8"/>
        <v>0.21714530661440451</v>
      </c>
      <c r="J42" s="43">
        <f t="shared" si="9"/>
        <v>0.16880792406436973</v>
      </c>
      <c r="K42" s="49"/>
      <c r="L42" s="49"/>
      <c r="M42" s="49"/>
    </row>
    <row r="43" spans="1:13" x14ac:dyDescent="0.25">
      <c r="A43" s="28" t="s">
        <v>67</v>
      </c>
      <c r="B43" s="29">
        <v>42</v>
      </c>
      <c r="C43" s="29">
        <v>18</v>
      </c>
      <c r="D43" s="23">
        <f t="shared" si="5"/>
        <v>0.42857142857142855</v>
      </c>
      <c r="E43" s="33" t="str">
        <f t="shared" si="6"/>
        <v>29-58%</v>
      </c>
      <c r="F43" s="44">
        <f t="shared" si="7"/>
        <v>0.53960857409133267</v>
      </c>
      <c r="G43" s="43">
        <v>0.29117675699226531</v>
      </c>
      <c r="H43" s="43">
        <v>0.57793731139425908</v>
      </c>
      <c r="I43" s="43">
        <f t="shared" si="8"/>
        <v>0.13739467157916324</v>
      </c>
      <c r="J43" s="43">
        <f t="shared" si="9"/>
        <v>0.14936588282283053</v>
      </c>
      <c r="K43" s="49"/>
      <c r="L43" s="49"/>
      <c r="M43" s="49"/>
    </row>
    <row r="44" spans="1:13" x14ac:dyDescent="0.25">
      <c r="A44" s="28" t="s">
        <v>68</v>
      </c>
      <c r="B44" s="29">
        <v>22</v>
      </c>
      <c r="C44" s="29">
        <v>12</v>
      </c>
      <c r="D44" s="23">
        <f t="shared" si="5"/>
        <v>0.54545454545454541</v>
      </c>
      <c r="E44" s="33" t="str">
        <f t="shared" si="6"/>
        <v>35-73%</v>
      </c>
      <c r="F44" s="44">
        <f t="shared" si="7"/>
        <v>0.53960857409133267</v>
      </c>
      <c r="G44" s="43">
        <v>0.34659830948668374</v>
      </c>
      <c r="H44" s="43">
        <v>0.73079674869045441</v>
      </c>
      <c r="I44" s="43">
        <f t="shared" si="8"/>
        <v>0.19885623596786167</v>
      </c>
      <c r="J44" s="43">
        <f t="shared" si="9"/>
        <v>0.185342203235909</v>
      </c>
      <c r="K44" s="49"/>
      <c r="L44" s="49"/>
      <c r="M44" s="49"/>
    </row>
    <row r="45" spans="1:13" x14ac:dyDescent="0.25">
      <c r="A45" s="41" t="s">
        <v>25</v>
      </c>
      <c r="B45" s="16">
        <f>SUM(B30:B44)</f>
        <v>1073</v>
      </c>
      <c r="C45" s="16">
        <f>SUM(C30:C44)</f>
        <v>579</v>
      </c>
      <c r="D45" s="24">
        <f t="shared" si="5"/>
        <v>0.53960857409133267</v>
      </c>
      <c r="E45" s="34" t="str">
        <f t="shared" si="6"/>
        <v>51-57%</v>
      </c>
      <c r="F45" s="44"/>
      <c r="G45" s="43">
        <v>0.50969724872923283</v>
      </c>
      <c r="H45" s="43">
        <v>0.56923730615495849</v>
      </c>
      <c r="I45" s="43">
        <f t="shared" si="8"/>
        <v>2.9911325362099839E-2</v>
      </c>
      <c r="J45" s="43">
        <f t="shared" si="9"/>
        <v>2.9628732063625818E-2</v>
      </c>
      <c r="K45" s="49"/>
      <c r="L45" s="49"/>
      <c r="M45" s="49"/>
    </row>
    <row r="46" spans="1:13" x14ac:dyDescent="0.25">
      <c r="C46" s="2"/>
      <c r="F46" s="46"/>
      <c r="G46" s="43"/>
      <c r="H46" s="43"/>
      <c r="I46" s="43"/>
      <c r="J46" s="43"/>
    </row>
    <row r="47" spans="1:13" x14ac:dyDescent="0.25">
      <c r="C47" s="2"/>
    </row>
    <row r="48" spans="1:13" x14ac:dyDescent="0.25">
      <c r="A48" s="27" t="s">
        <v>94</v>
      </c>
      <c r="C48" s="2"/>
    </row>
    <row r="49" spans="1:6" x14ac:dyDescent="0.25">
      <c r="A49" s="72" t="s">
        <v>1</v>
      </c>
      <c r="B49" s="72"/>
      <c r="C49" s="72" t="s">
        <v>26</v>
      </c>
      <c r="D49" s="73" t="s">
        <v>71</v>
      </c>
      <c r="E49" s="73" t="s">
        <v>72</v>
      </c>
      <c r="F49" s="73" t="s">
        <v>73</v>
      </c>
    </row>
    <row r="50" spans="1:6" x14ac:dyDescent="0.25">
      <c r="A50" s="72"/>
      <c r="B50" s="72"/>
      <c r="C50" s="72"/>
      <c r="D50" s="73"/>
      <c r="E50" s="73"/>
      <c r="F50" s="73"/>
    </row>
    <row r="51" spans="1:6" x14ac:dyDescent="0.25">
      <c r="A51" s="72"/>
      <c r="B51" s="72"/>
      <c r="C51" s="72"/>
      <c r="D51" s="73"/>
      <c r="E51" s="73"/>
      <c r="F51" s="73"/>
    </row>
    <row r="52" spans="1:6" ht="109.9" customHeight="1" x14ac:dyDescent="0.25">
      <c r="A52" s="72"/>
      <c r="B52" s="72"/>
      <c r="C52" s="72"/>
      <c r="D52" s="73"/>
      <c r="E52" s="73"/>
      <c r="F52" s="73"/>
    </row>
    <row r="53" spans="1:6" x14ac:dyDescent="0.25">
      <c r="A53" s="64" t="s">
        <v>2</v>
      </c>
      <c r="B53" s="65"/>
      <c r="C53" s="53" t="s">
        <v>76</v>
      </c>
      <c r="D53" s="9">
        <v>211</v>
      </c>
      <c r="E53" s="9">
        <v>123</v>
      </c>
      <c r="F53" s="54">
        <f>E53/D53</f>
        <v>0.58293838862559244</v>
      </c>
    </row>
    <row r="54" spans="1:6" x14ac:dyDescent="0.25">
      <c r="A54" s="66"/>
      <c r="B54" s="67"/>
      <c r="C54" s="55" t="s">
        <v>77</v>
      </c>
      <c r="D54" s="9">
        <v>215</v>
      </c>
      <c r="E54" s="9">
        <v>116</v>
      </c>
      <c r="F54" s="54">
        <f t="shared" ref="F54:F74" si="10">E54/D54</f>
        <v>0.53953488372093028</v>
      </c>
    </row>
    <row r="55" spans="1:6" x14ac:dyDescent="0.25">
      <c r="A55" s="68"/>
      <c r="B55" s="69"/>
      <c r="C55" s="56" t="s">
        <v>5</v>
      </c>
      <c r="D55" s="56">
        <v>426</v>
      </c>
      <c r="E55" s="56">
        <v>239</v>
      </c>
      <c r="F55" s="57">
        <f t="shared" si="10"/>
        <v>0.56103286384976525</v>
      </c>
    </row>
    <row r="56" spans="1:6" x14ac:dyDescent="0.25">
      <c r="A56" s="64" t="s">
        <v>6</v>
      </c>
      <c r="B56" s="65"/>
      <c r="C56" s="55" t="s">
        <v>78</v>
      </c>
      <c r="D56" s="9">
        <v>146</v>
      </c>
      <c r="E56" s="9">
        <v>88</v>
      </c>
      <c r="F56" s="54">
        <f t="shared" si="10"/>
        <v>0.60273972602739723</v>
      </c>
    </row>
    <row r="57" spans="1:6" x14ac:dyDescent="0.25">
      <c r="A57" s="66"/>
      <c r="B57" s="67"/>
      <c r="C57" s="55" t="s">
        <v>79</v>
      </c>
      <c r="D57" s="9">
        <v>124</v>
      </c>
      <c r="E57" s="9">
        <v>45</v>
      </c>
      <c r="F57" s="54">
        <f t="shared" si="10"/>
        <v>0.36290322580645162</v>
      </c>
    </row>
    <row r="58" spans="1:6" x14ac:dyDescent="0.25">
      <c r="A58" s="66"/>
      <c r="B58" s="67"/>
      <c r="C58" s="55" t="s">
        <v>80</v>
      </c>
      <c r="D58" s="9">
        <v>122</v>
      </c>
      <c r="E58" s="9">
        <v>72</v>
      </c>
      <c r="F58" s="54">
        <f t="shared" si="10"/>
        <v>0.5901639344262295</v>
      </c>
    </row>
    <row r="59" spans="1:6" x14ac:dyDescent="0.25">
      <c r="A59" s="66"/>
      <c r="B59" s="67"/>
      <c r="C59" s="55" t="s">
        <v>81</v>
      </c>
      <c r="D59" s="9">
        <v>61</v>
      </c>
      <c r="E59" s="9">
        <v>25</v>
      </c>
      <c r="F59" s="54">
        <f t="shared" si="10"/>
        <v>0.4098360655737705</v>
      </c>
    </row>
    <row r="60" spans="1:6" x14ac:dyDescent="0.25">
      <c r="A60" s="68"/>
      <c r="B60" s="69"/>
      <c r="C60" s="58" t="s">
        <v>31</v>
      </c>
      <c r="D60" s="56">
        <v>453</v>
      </c>
      <c r="E60" s="56">
        <v>230</v>
      </c>
      <c r="F60" s="57">
        <f t="shared" si="10"/>
        <v>0.50772626931567333</v>
      </c>
    </row>
    <row r="61" spans="1:6" x14ac:dyDescent="0.25">
      <c r="A61" s="64" t="s">
        <v>11</v>
      </c>
      <c r="B61" s="65"/>
      <c r="C61" s="55" t="s">
        <v>82</v>
      </c>
      <c r="D61" s="9">
        <v>8</v>
      </c>
      <c r="E61" s="9">
        <v>4</v>
      </c>
      <c r="F61" s="54">
        <f t="shared" si="10"/>
        <v>0.5</v>
      </c>
    </row>
    <row r="62" spans="1:6" x14ac:dyDescent="0.25">
      <c r="A62" s="66"/>
      <c r="B62" s="67"/>
      <c r="C62" s="55" t="s">
        <v>83</v>
      </c>
      <c r="D62" s="9">
        <v>15</v>
      </c>
      <c r="E62" s="9">
        <v>2</v>
      </c>
      <c r="F62" s="54">
        <f t="shared" si="10"/>
        <v>0.13333333333333333</v>
      </c>
    </row>
    <row r="63" spans="1:6" x14ac:dyDescent="0.25">
      <c r="A63" s="66"/>
      <c r="B63" s="67"/>
      <c r="C63" s="55" t="s">
        <v>84</v>
      </c>
      <c r="D63" s="9">
        <v>18</v>
      </c>
      <c r="E63" s="9">
        <v>7</v>
      </c>
      <c r="F63" s="54">
        <f t="shared" si="10"/>
        <v>0.3888888888888889</v>
      </c>
    </row>
    <row r="64" spans="1:6" x14ac:dyDescent="0.25">
      <c r="A64" s="66"/>
      <c r="B64" s="67"/>
      <c r="C64" s="55" t="s">
        <v>85</v>
      </c>
      <c r="D64" s="9">
        <v>13</v>
      </c>
      <c r="E64" s="9">
        <v>11</v>
      </c>
      <c r="F64" s="54">
        <f t="shared" si="10"/>
        <v>0.84615384615384615</v>
      </c>
    </row>
    <row r="65" spans="1:6" x14ac:dyDescent="0.25">
      <c r="A65" s="66"/>
      <c r="B65" s="67"/>
      <c r="C65" s="55" t="s">
        <v>86</v>
      </c>
      <c r="D65" s="9">
        <v>22</v>
      </c>
      <c r="E65" s="9">
        <v>12</v>
      </c>
      <c r="F65" s="54">
        <f t="shared" si="10"/>
        <v>0.54545454545454541</v>
      </c>
    </row>
    <row r="66" spans="1:6" x14ac:dyDescent="0.25">
      <c r="A66" s="66"/>
      <c r="B66" s="67"/>
      <c r="C66" s="55" t="s">
        <v>87</v>
      </c>
      <c r="D66" s="9">
        <v>9</v>
      </c>
      <c r="E66" s="9">
        <v>2</v>
      </c>
      <c r="F66" s="54">
        <f t="shared" si="10"/>
        <v>0.22222222222222221</v>
      </c>
    </row>
    <row r="67" spans="1:6" x14ac:dyDescent="0.25">
      <c r="A67" s="66"/>
      <c r="B67" s="67"/>
      <c r="C67" s="55" t="s">
        <v>88</v>
      </c>
      <c r="D67" s="9">
        <v>11</v>
      </c>
      <c r="E67" s="9">
        <v>2</v>
      </c>
      <c r="F67" s="54">
        <f t="shared" si="10"/>
        <v>0.18181818181818182</v>
      </c>
    </row>
    <row r="68" spans="1:6" x14ac:dyDescent="0.25">
      <c r="A68" s="66"/>
      <c r="B68" s="67"/>
      <c r="C68" s="55" t="s">
        <v>89</v>
      </c>
      <c r="D68" s="9">
        <v>18</v>
      </c>
      <c r="E68" s="9">
        <v>8</v>
      </c>
      <c r="F68" s="54">
        <f t="shared" si="10"/>
        <v>0.44444444444444442</v>
      </c>
    </row>
    <row r="69" spans="1:6" x14ac:dyDescent="0.25">
      <c r="A69" s="66"/>
      <c r="B69" s="67"/>
      <c r="C69" s="55" t="s">
        <v>90</v>
      </c>
      <c r="D69" s="9">
        <v>17</v>
      </c>
      <c r="E69" s="9">
        <v>7</v>
      </c>
      <c r="F69" s="54">
        <f t="shared" si="10"/>
        <v>0.41176470588235292</v>
      </c>
    </row>
    <row r="70" spans="1:6" x14ac:dyDescent="0.25">
      <c r="A70" s="66"/>
      <c r="B70" s="67"/>
      <c r="C70" s="55" t="s">
        <v>91</v>
      </c>
      <c r="D70" s="9">
        <v>1</v>
      </c>
      <c r="E70" s="9">
        <v>1</v>
      </c>
      <c r="F70" s="54">
        <f t="shared" si="10"/>
        <v>1</v>
      </c>
    </row>
    <row r="71" spans="1:6" x14ac:dyDescent="0.25">
      <c r="A71" s="66"/>
      <c r="B71" s="67"/>
      <c r="C71" s="55" t="s">
        <v>92</v>
      </c>
      <c r="D71" s="9">
        <v>20</v>
      </c>
      <c r="E71" s="9">
        <v>12</v>
      </c>
      <c r="F71" s="54">
        <f t="shared" si="10"/>
        <v>0.6</v>
      </c>
    </row>
    <row r="72" spans="1:6" x14ac:dyDescent="0.25">
      <c r="A72" s="66"/>
      <c r="B72" s="67"/>
      <c r="C72" s="55" t="s">
        <v>93</v>
      </c>
      <c r="D72" s="9">
        <v>42</v>
      </c>
      <c r="E72" s="9">
        <v>20</v>
      </c>
      <c r="F72" s="54">
        <f t="shared" si="10"/>
        <v>0.47619047619047616</v>
      </c>
    </row>
    <row r="73" spans="1:6" x14ac:dyDescent="0.25">
      <c r="A73" s="68"/>
      <c r="B73" s="69"/>
      <c r="C73" s="10" t="s">
        <v>24</v>
      </c>
      <c r="D73" s="56">
        <v>194</v>
      </c>
      <c r="E73" s="56">
        <v>88</v>
      </c>
      <c r="F73" s="57">
        <f t="shared" si="10"/>
        <v>0.45360824742268041</v>
      </c>
    </row>
    <row r="74" spans="1:6" x14ac:dyDescent="0.25">
      <c r="A74" s="70"/>
      <c r="B74" s="71"/>
      <c r="C74" s="59" t="s">
        <v>25</v>
      </c>
      <c r="D74" s="56">
        <v>1073</v>
      </c>
      <c r="E74" s="56">
        <v>557</v>
      </c>
      <c r="F74" s="57">
        <f t="shared" si="10"/>
        <v>0.51910531220876044</v>
      </c>
    </row>
    <row r="75" spans="1:6" x14ac:dyDescent="0.25">
      <c r="A75" s="60"/>
      <c r="B75" s="60"/>
      <c r="C75" s="61"/>
      <c r="D75" s="62"/>
      <c r="E75" s="62"/>
      <c r="F75" s="63"/>
    </row>
    <row r="76" spans="1:6" x14ac:dyDescent="0.25">
      <c r="A76" s="27" t="s">
        <v>32</v>
      </c>
      <c r="C76" s="2"/>
    </row>
    <row r="77" spans="1:6" x14ac:dyDescent="0.25">
      <c r="A77" s="72" t="s">
        <v>1</v>
      </c>
      <c r="B77" s="72"/>
      <c r="C77" s="72" t="s">
        <v>26</v>
      </c>
      <c r="D77" s="73" t="s">
        <v>71</v>
      </c>
      <c r="E77" s="73" t="s">
        <v>74</v>
      </c>
      <c r="F77" s="73" t="s">
        <v>75</v>
      </c>
    </row>
    <row r="78" spans="1:6" x14ac:dyDescent="0.25">
      <c r="A78" s="72"/>
      <c r="B78" s="72"/>
      <c r="C78" s="72"/>
      <c r="D78" s="73"/>
      <c r="E78" s="73"/>
      <c r="F78" s="73"/>
    </row>
    <row r="79" spans="1:6" x14ac:dyDescent="0.25">
      <c r="A79" s="72"/>
      <c r="B79" s="72"/>
      <c r="C79" s="72"/>
      <c r="D79" s="73"/>
      <c r="E79" s="73"/>
      <c r="F79" s="73"/>
    </row>
    <row r="80" spans="1:6" ht="79.900000000000006" customHeight="1" x14ac:dyDescent="0.25">
      <c r="A80" s="72"/>
      <c r="B80" s="72"/>
      <c r="C80" s="72"/>
      <c r="D80" s="73"/>
      <c r="E80" s="73"/>
      <c r="F80" s="73"/>
    </row>
    <row r="81" spans="1:6" x14ac:dyDescent="0.25">
      <c r="A81" s="64" t="s">
        <v>2</v>
      </c>
      <c r="B81" s="65"/>
      <c r="C81" s="53" t="s">
        <v>76</v>
      </c>
      <c r="D81" s="9">
        <v>211</v>
      </c>
      <c r="E81" s="9">
        <v>120</v>
      </c>
      <c r="F81" s="54">
        <f>E81/D81</f>
        <v>0.56872037914691942</v>
      </c>
    </row>
    <row r="82" spans="1:6" x14ac:dyDescent="0.25">
      <c r="A82" s="66"/>
      <c r="B82" s="67"/>
      <c r="C82" s="55" t="s">
        <v>77</v>
      </c>
      <c r="D82" s="9">
        <v>215</v>
      </c>
      <c r="E82" s="9">
        <v>100</v>
      </c>
      <c r="F82" s="54">
        <f t="shared" ref="F82:F102" si="11">E82/D82</f>
        <v>0.46511627906976744</v>
      </c>
    </row>
    <row r="83" spans="1:6" x14ac:dyDescent="0.25">
      <c r="A83" s="68"/>
      <c r="B83" s="69"/>
      <c r="C83" s="56" t="s">
        <v>5</v>
      </c>
      <c r="D83" s="56">
        <v>426</v>
      </c>
      <c r="E83" s="56">
        <v>220</v>
      </c>
      <c r="F83" s="57">
        <f t="shared" si="11"/>
        <v>0.51643192488262912</v>
      </c>
    </row>
    <row r="84" spans="1:6" x14ac:dyDescent="0.25">
      <c r="A84" s="64" t="s">
        <v>6</v>
      </c>
      <c r="B84" s="65"/>
      <c r="C84" s="55" t="s">
        <v>78</v>
      </c>
      <c r="D84" s="9">
        <v>146</v>
      </c>
      <c r="E84" s="9">
        <v>105</v>
      </c>
      <c r="F84" s="54">
        <f t="shared" si="11"/>
        <v>0.71917808219178081</v>
      </c>
    </row>
    <row r="85" spans="1:6" x14ac:dyDescent="0.25">
      <c r="A85" s="66"/>
      <c r="B85" s="67"/>
      <c r="C85" s="55" t="s">
        <v>79</v>
      </c>
      <c r="D85" s="9">
        <v>124</v>
      </c>
      <c r="E85" s="9">
        <v>55</v>
      </c>
      <c r="F85" s="54">
        <f t="shared" si="11"/>
        <v>0.44354838709677419</v>
      </c>
    </row>
    <row r="86" spans="1:6" x14ac:dyDescent="0.25">
      <c r="A86" s="66"/>
      <c r="B86" s="67"/>
      <c r="C86" s="55" t="s">
        <v>80</v>
      </c>
      <c r="D86" s="9">
        <v>122</v>
      </c>
      <c r="E86" s="9">
        <v>80</v>
      </c>
      <c r="F86" s="54">
        <f t="shared" si="11"/>
        <v>0.65573770491803274</v>
      </c>
    </row>
    <row r="87" spans="1:6" x14ac:dyDescent="0.25">
      <c r="A87" s="66"/>
      <c r="B87" s="67"/>
      <c r="C87" s="55" t="s">
        <v>81</v>
      </c>
      <c r="D87" s="9">
        <v>61</v>
      </c>
      <c r="E87" s="9">
        <v>29</v>
      </c>
      <c r="F87" s="54">
        <f t="shared" si="11"/>
        <v>0.47540983606557374</v>
      </c>
    </row>
    <row r="88" spans="1:6" x14ac:dyDescent="0.25">
      <c r="A88" s="68"/>
      <c r="B88" s="69"/>
      <c r="C88" s="58" t="s">
        <v>31</v>
      </c>
      <c r="D88" s="56">
        <v>453</v>
      </c>
      <c r="E88" s="56">
        <v>269</v>
      </c>
      <c r="F88" s="57">
        <f t="shared" si="11"/>
        <v>0.5938189845474614</v>
      </c>
    </row>
    <row r="89" spans="1:6" x14ac:dyDescent="0.25">
      <c r="A89" s="64" t="s">
        <v>11</v>
      </c>
      <c r="B89" s="65"/>
      <c r="C89" s="55" t="s">
        <v>82</v>
      </c>
      <c r="D89" s="9">
        <v>8</v>
      </c>
      <c r="E89" s="9">
        <v>3</v>
      </c>
      <c r="F89" s="54">
        <f t="shared" si="11"/>
        <v>0.375</v>
      </c>
    </row>
    <row r="90" spans="1:6" x14ac:dyDescent="0.25">
      <c r="A90" s="66"/>
      <c r="B90" s="67"/>
      <c r="C90" s="55" t="s">
        <v>83</v>
      </c>
      <c r="D90" s="9">
        <v>15</v>
      </c>
      <c r="E90" s="9">
        <v>3</v>
      </c>
      <c r="F90" s="54">
        <f t="shared" si="11"/>
        <v>0.2</v>
      </c>
    </row>
    <row r="91" spans="1:6" x14ac:dyDescent="0.25">
      <c r="A91" s="66"/>
      <c r="B91" s="67"/>
      <c r="C91" s="55" t="s">
        <v>84</v>
      </c>
      <c r="D91" s="9">
        <v>18</v>
      </c>
      <c r="E91" s="9">
        <v>3</v>
      </c>
      <c r="F91" s="54">
        <f t="shared" si="11"/>
        <v>0.16666666666666666</v>
      </c>
    </row>
    <row r="92" spans="1:6" x14ac:dyDescent="0.25">
      <c r="A92" s="66"/>
      <c r="B92" s="67"/>
      <c r="C92" s="55" t="s">
        <v>85</v>
      </c>
      <c r="D92" s="9">
        <v>13</v>
      </c>
      <c r="E92" s="9">
        <v>7</v>
      </c>
      <c r="F92" s="54">
        <f t="shared" si="11"/>
        <v>0.53846153846153844</v>
      </c>
    </row>
    <row r="93" spans="1:6" x14ac:dyDescent="0.25">
      <c r="A93" s="66"/>
      <c r="B93" s="67"/>
      <c r="C93" s="55" t="s">
        <v>86</v>
      </c>
      <c r="D93" s="9">
        <v>22</v>
      </c>
      <c r="E93" s="9">
        <v>12</v>
      </c>
      <c r="F93" s="54">
        <f t="shared" si="11"/>
        <v>0.54545454545454541</v>
      </c>
    </row>
    <row r="94" spans="1:6" x14ac:dyDescent="0.25">
      <c r="A94" s="66"/>
      <c r="B94" s="67"/>
      <c r="C94" s="55" t="s">
        <v>87</v>
      </c>
      <c r="D94" s="9">
        <v>9</v>
      </c>
      <c r="E94" s="9">
        <v>5</v>
      </c>
      <c r="F94" s="54">
        <f t="shared" si="11"/>
        <v>0.55555555555555558</v>
      </c>
    </row>
    <row r="95" spans="1:6" x14ac:dyDescent="0.25">
      <c r="A95" s="66"/>
      <c r="B95" s="67"/>
      <c r="C95" s="55" t="s">
        <v>88</v>
      </c>
      <c r="D95" s="9">
        <v>11</v>
      </c>
      <c r="E95" s="9">
        <v>3</v>
      </c>
      <c r="F95" s="54">
        <f t="shared" si="11"/>
        <v>0.27272727272727271</v>
      </c>
    </row>
    <row r="96" spans="1:6" x14ac:dyDescent="0.25">
      <c r="A96" s="66"/>
      <c r="B96" s="67"/>
      <c r="C96" s="55" t="s">
        <v>89</v>
      </c>
      <c r="D96" s="9">
        <v>18</v>
      </c>
      <c r="E96" s="9">
        <v>11</v>
      </c>
      <c r="F96" s="54">
        <f t="shared" si="11"/>
        <v>0.61111111111111116</v>
      </c>
    </row>
    <row r="97" spans="1:6" x14ac:dyDescent="0.25">
      <c r="A97" s="66"/>
      <c r="B97" s="67"/>
      <c r="C97" s="55" t="s">
        <v>90</v>
      </c>
      <c r="D97" s="9">
        <v>17</v>
      </c>
      <c r="E97" s="9">
        <v>11</v>
      </c>
      <c r="F97" s="54">
        <f t="shared" si="11"/>
        <v>0.6470588235294118</v>
      </c>
    </row>
    <row r="98" spans="1:6" x14ac:dyDescent="0.25">
      <c r="A98" s="66"/>
      <c r="B98" s="67"/>
      <c r="C98" s="55" t="s">
        <v>91</v>
      </c>
      <c r="D98" s="9">
        <v>1</v>
      </c>
      <c r="E98" s="9">
        <v>1</v>
      </c>
      <c r="F98" s="54">
        <f t="shared" si="11"/>
        <v>1</v>
      </c>
    </row>
    <row r="99" spans="1:6" x14ac:dyDescent="0.25">
      <c r="A99" s="66"/>
      <c r="B99" s="67"/>
      <c r="C99" s="55" t="s">
        <v>92</v>
      </c>
      <c r="D99" s="9">
        <v>20</v>
      </c>
      <c r="E99" s="9">
        <v>13</v>
      </c>
      <c r="F99" s="54">
        <f t="shared" si="11"/>
        <v>0.65</v>
      </c>
    </row>
    <row r="100" spans="1:6" x14ac:dyDescent="0.25">
      <c r="A100" s="66"/>
      <c r="B100" s="67"/>
      <c r="C100" s="55" t="s">
        <v>93</v>
      </c>
      <c r="D100" s="9">
        <v>42</v>
      </c>
      <c r="E100" s="9">
        <v>18</v>
      </c>
      <c r="F100" s="54">
        <f t="shared" si="11"/>
        <v>0.42857142857142855</v>
      </c>
    </row>
    <row r="101" spans="1:6" x14ac:dyDescent="0.25">
      <c r="A101" s="68"/>
      <c r="B101" s="69"/>
      <c r="C101" s="10" t="s">
        <v>24</v>
      </c>
      <c r="D101" s="56">
        <v>194</v>
      </c>
      <c r="E101" s="56">
        <v>90</v>
      </c>
      <c r="F101" s="57">
        <f t="shared" si="11"/>
        <v>0.46391752577319589</v>
      </c>
    </row>
    <row r="102" spans="1:6" x14ac:dyDescent="0.25">
      <c r="A102" s="70"/>
      <c r="B102" s="71"/>
      <c r="C102" s="59" t="s">
        <v>25</v>
      </c>
      <c r="D102" s="56">
        <v>1073</v>
      </c>
      <c r="E102" s="56">
        <v>579</v>
      </c>
      <c r="F102" s="57">
        <f t="shared" si="11"/>
        <v>0.53960857409133267</v>
      </c>
    </row>
    <row r="103" spans="1:6" x14ac:dyDescent="0.25">
      <c r="C103" s="2"/>
    </row>
    <row r="104" spans="1:6" x14ac:dyDescent="0.25">
      <c r="C104" s="2"/>
    </row>
    <row r="105" spans="1:6" x14ac:dyDescent="0.25">
      <c r="C105" s="2"/>
    </row>
    <row r="106" spans="1:6" x14ac:dyDescent="0.25">
      <c r="C106" s="2"/>
    </row>
    <row r="107" spans="1:6" x14ac:dyDescent="0.25">
      <c r="C107" s="2"/>
    </row>
    <row r="108" spans="1:6" x14ac:dyDescent="0.25">
      <c r="C108" s="2"/>
    </row>
    <row r="109" spans="1:6" x14ac:dyDescent="0.25">
      <c r="C109" s="2"/>
    </row>
    <row r="110" spans="1:6" x14ac:dyDescent="0.25">
      <c r="C110" s="2"/>
    </row>
    <row r="111" spans="1:6" x14ac:dyDescent="0.25">
      <c r="C111" s="2"/>
    </row>
    <row r="112" spans="1:6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</sheetData>
  <mergeCells count="28">
    <mergeCell ref="A3:A6"/>
    <mergeCell ref="B3:B6"/>
    <mergeCell ref="C3:C6"/>
    <mergeCell ref="D3:D6"/>
    <mergeCell ref="E3:E6"/>
    <mergeCell ref="A26:A29"/>
    <mergeCell ref="B26:B29"/>
    <mergeCell ref="C26:C29"/>
    <mergeCell ref="D26:D29"/>
    <mergeCell ref="E26:E29"/>
    <mergeCell ref="A49:B52"/>
    <mergeCell ref="C49:C52"/>
    <mergeCell ref="D49:D52"/>
    <mergeCell ref="E49:E52"/>
    <mergeCell ref="F49:F52"/>
    <mergeCell ref="E77:E80"/>
    <mergeCell ref="F77:F80"/>
    <mergeCell ref="A81:B83"/>
    <mergeCell ref="A53:B55"/>
    <mergeCell ref="A56:B60"/>
    <mergeCell ref="A61:B73"/>
    <mergeCell ref="A74:B74"/>
    <mergeCell ref="A77:B80"/>
    <mergeCell ref="A84:B88"/>
    <mergeCell ref="A89:B101"/>
    <mergeCell ref="A102:B102"/>
    <mergeCell ref="C77:C80"/>
    <mergeCell ref="D77:D8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5A4D-3724-4C60-97F9-3BC6A7E0E77D}">
  <dimension ref="A11:J37"/>
  <sheetViews>
    <sheetView workbookViewId="0">
      <selection activeCell="N21" sqref="N21"/>
    </sheetView>
  </sheetViews>
  <sheetFormatPr defaultRowHeight="15" x14ac:dyDescent="0.25"/>
  <sheetData>
    <row r="11" spans="9:9" ht="15.75" x14ac:dyDescent="0.25">
      <c r="I11" s="1"/>
    </row>
    <row r="33" spans="1:10" ht="15.7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workbookViewId="0">
      <selection activeCell="D3" sqref="D3:D6"/>
    </sheetView>
  </sheetViews>
  <sheetFormatPr defaultRowHeight="15" x14ac:dyDescent="0.25"/>
  <cols>
    <col min="1" max="1" width="13.42578125" customWidth="1"/>
    <col min="2" max="2" width="19.5703125" customWidth="1"/>
    <col min="3" max="3" width="25.42578125" style="2" customWidth="1"/>
    <col min="4" max="4" width="26.28515625" customWidth="1"/>
    <col min="5" max="5" width="15.28515625" customWidth="1"/>
    <col min="10" max="10" width="10.85546875" customWidth="1"/>
    <col min="11" max="11" width="16.42578125" customWidth="1"/>
    <col min="19" max="19" width="20.42578125" bestFit="1" customWidth="1"/>
    <col min="20" max="20" width="27.28515625" customWidth="1"/>
  </cols>
  <sheetData>
    <row r="1" spans="1:21" s="5" customFormat="1" x14ac:dyDescent="0.25">
      <c r="A1" s="27" t="s">
        <v>0</v>
      </c>
      <c r="B1" s="26"/>
      <c r="C1" s="26"/>
      <c r="D1" s="26"/>
      <c r="E1" s="26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20"/>
    </row>
    <row r="2" spans="1:21" x14ac:dyDescent="0.2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3.5" customHeight="1" x14ac:dyDescent="0.25">
      <c r="A3" s="73" t="s">
        <v>69</v>
      </c>
      <c r="B3" s="73" t="s">
        <v>46</v>
      </c>
      <c r="C3" s="73" t="s">
        <v>47</v>
      </c>
      <c r="D3" s="73" t="s">
        <v>100</v>
      </c>
      <c r="E3" s="74" t="s">
        <v>45</v>
      </c>
    </row>
    <row r="4" spans="1:21" ht="12" customHeight="1" x14ac:dyDescent="0.25">
      <c r="A4" s="73"/>
      <c r="B4" s="73"/>
      <c r="C4" s="73"/>
      <c r="D4" s="73"/>
      <c r="E4" s="75"/>
    </row>
    <row r="5" spans="1:21" ht="49.5" customHeight="1" x14ac:dyDescent="0.25">
      <c r="A5" s="73"/>
      <c r="B5" s="73"/>
      <c r="C5" s="73"/>
      <c r="D5" s="73"/>
      <c r="E5" s="75"/>
      <c r="F5" s="37"/>
      <c r="G5" s="37"/>
      <c r="H5" s="37"/>
      <c r="I5" s="37"/>
      <c r="J5" s="38"/>
      <c r="K5" s="39"/>
      <c r="L5" s="37"/>
      <c r="M5" s="37"/>
    </row>
    <row r="6" spans="1:21" ht="54.75" customHeight="1" x14ac:dyDescent="0.25">
      <c r="A6" s="73"/>
      <c r="B6" s="73"/>
      <c r="C6" s="73"/>
      <c r="D6" s="73"/>
      <c r="E6" s="76"/>
      <c r="F6" s="40"/>
      <c r="G6" s="40"/>
      <c r="H6" s="35" t="s">
        <v>41</v>
      </c>
      <c r="I6" s="35" t="s">
        <v>42</v>
      </c>
      <c r="J6" s="35" t="s">
        <v>43</v>
      </c>
      <c r="K6" s="35" t="s">
        <v>44</v>
      </c>
      <c r="L6" s="37"/>
      <c r="M6" s="37"/>
    </row>
    <row r="7" spans="1:21" x14ac:dyDescent="0.25">
      <c r="A7" s="28" t="s">
        <v>55</v>
      </c>
      <c r="B7" s="29">
        <v>511</v>
      </c>
      <c r="C7" s="29">
        <v>297</v>
      </c>
      <c r="D7" s="23">
        <f>C7/B7</f>
        <v>0.58121330724070452</v>
      </c>
      <c r="E7" s="33" t="str">
        <f>ROUND(H7*100,0)&amp;-ROUND(I7*100,0)&amp;"%"</f>
        <v>54-62%</v>
      </c>
      <c r="F7" s="18">
        <f>$D$22</f>
        <v>0.52256317689530685</v>
      </c>
      <c r="G7" s="21">
        <v>0.75</v>
      </c>
      <c r="H7" s="18">
        <f>(((2*B7*(C7/B7))+3.841443202-(1.95996*SQRT(3.841443202+(4*B7*(C7/B7)*(1-(C7/B7))))))/(2*(B7+3.841443202)))</f>
        <v>0.53798683861949248</v>
      </c>
      <c r="I7" s="18">
        <f>(((2*B7*(C7/B7))+3.841443202+(1.95996*SQRT(3.841443202+(4*B7*(C7/B7)*(1-(C7/B7))))))/(2*(B7+3.841443202)))</f>
        <v>0.62322784426188271</v>
      </c>
      <c r="J7" s="18">
        <f>D7-H7</f>
        <v>4.3226468621212044E-2</v>
      </c>
      <c r="K7" s="18">
        <f>I7-D7</f>
        <v>4.2014537021178189E-2</v>
      </c>
      <c r="L7" s="37"/>
      <c r="M7" s="37"/>
    </row>
    <row r="8" spans="1:21" x14ac:dyDescent="0.25">
      <c r="A8" s="28" t="s">
        <v>12</v>
      </c>
      <c r="B8" s="29">
        <v>1</v>
      </c>
      <c r="C8" s="29">
        <v>0</v>
      </c>
      <c r="D8" s="23">
        <f t="shared" ref="D8:D22" si="0">C8/B8</f>
        <v>0</v>
      </c>
      <c r="E8" s="33" t="str">
        <f t="shared" ref="E8:E22" si="1">ROUND(H8*100,0)&amp;-ROUND(I8*100,0)&amp;"%"</f>
        <v>0-79%</v>
      </c>
      <c r="F8" s="18">
        <f t="shared" ref="F8:F21" si="2">$D$22</f>
        <v>0.52256317689530685</v>
      </c>
      <c r="G8" s="21">
        <v>0.75</v>
      </c>
      <c r="H8" s="18">
        <f t="shared" ref="H8:H22" si="3">(((2*B8*(C8/B8))+3.841443202-(1.95996*SQRT(3.841443202+(4*B8*(C8/B8)*(1-(C8/B8))))))/(2*(B8+3.841443202)))</f>
        <v>2.0654999780381003E-11</v>
      </c>
      <c r="I8" s="18">
        <f t="shared" ref="I8:I22" si="4">(((2*B8*(C8/B8))+3.841443202+(1.95996*SQRT(3.841443202+(4*B8*(C8/B8)*(1-(C8/B8))))))/(2*(B8+3.841443202)))</f>
        <v>0.79345001926555703</v>
      </c>
      <c r="J8" s="18">
        <f t="shared" ref="J8:J22" si="5">D8-H8</f>
        <v>-2.0654999780381003E-11</v>
      </c>
      <c r="K8" s="18">
        <f t="shared" ref="K8:K22" si="6">I8-D8</f>
        <v>0.79345001926555703</v>
      </c>
      <c r="L8" s="37"/>
      <c r="M8" s="37"/>
    </row>
    <row r="9" spans="1:21" x14ac:dyDescent="0.25">
      <c r="A9" s="28" t="s">
        <v>56</v>
      </c>
      <c r="B9" s="29">
        <v>148</v>
      </c>
      <c r="C9" s="29">
        <v>70</v>
      </c>
      <c r="D9" s="23">
        <f t="shared" si="0"/>
        <v>0.47297297297297297</v>
      </c>
      <c r="E9" s="34" t="str">
        <f t="shared" si="1"/>
        <v>39-55%</v>
      </c>
      <c r="F9" s="18">
        <f t="shared" si="2"/>
        <v>0.52256317689530685</v>
      </c>
      <c r="G9" s="21">
        <v>0.75</v>
      </c>
      <c r="H9" s="18">
        <f t="shared" si="3"/>
        <v>0.39424169243884882</v>
      </c>
      <c r="I9" s="18">
        <f t="shared" si="4"/>
        <v>0.55307176934538016</v>
      </c>
      <c r="J9" s="18">
        <f t="shared" si="5"/>
        <v>7.8731280534124148E-2</v>
      </c>
      <c r="K9" s="18">
        <f t="shared" si="6"/>
        <v>8.0098796372407188E-2</v>
      </c>
      <c r="L9" s="37"/>
      <c r="M9" s="37"/>
    </row>
    <row r="10" spans="1:21" x14ac:dyDescent="0.25">
      <c r="A10" s="28" t="s">
        <v>57</v>
      </c>
      <c r="B10" s="29">
        <v>12</v>
      </c>
      <c r="C10" s="29">
        <v>3</v>
      </c>
      <c r="D10" s="23">
        <f t="shared" si="0"/>
        <v>0.25</v>
      </c>
      <c r="E10" s="33" t="str">
        <f t="shared" si="1"/>
        <v>9-53%</v>
      </c>
      <c r="F10" s="18">
        <f t="shared" si="2"/>
        <v>0.52256317689530685</v>
      </c>
      <c r="G10" s="21">
        <v>0.75</v>
      </c>
      <c r="H10" s="18">
        <f t="shared" si="3"/>
        <v>8.8941848600238418E-2</v>
      </c>
      <c r="I10" s="18">
        <f t="shared" si="4"/>
        <v>0.53230478130009207</v>
      </c>
      <c r="J10" s="18">
        <f t="shared" si="5"/>
        <v>0.1610581513997616</v>
      </c>
      <c r="K10" s="18">
        <f t="shared" si="6"/>
        <v>0.28230478130009207</v>
      </c>
      <c r="L10" s="37"/>
      <c r="M10" s="37"/>
    </row>
    <row r="11" spans="1:21" x14ac:dyDescent="0.25">
      <c r="A11" s="28" t="s">
        <v>58</v>
      </c>
      <c r="B11" s="29">
        <v>18</v>
      </c>
      <c r="C11" s="29">
        <v>8</v>
      </c>
      <c r="D11" s="23">
        <f t="shared" si="0"/>
        <v>0.44444444444444442</v>
      </c>
      <c r="E11" s="33" t="str">
        <f t="shared" si="1"/>
        <v>25-66%</v>
      </c>
      <c r="F11" s="18">
        <f t="shared" si="2"/>
        <v>0.52256317689530685</v>
      </c>
      <c r="G11" s="21">
        <v>0.75</v>
      </c>
      <c r="H11" s="18">
        <f t="shared" si="3"/>
        <v>0.24559549882312282</v>
      </c>
      <c r="I11" s="18">
        <f t="shared" si="4"/>
        <v>0.6628354605460427</v>
      </c>
      <c r="J11" s="18">
        <f t="shared" si="5"/>
        <v>0.1988489456213216</v>
      </c>
      <c r="K11" s="18">
        <f t="shared" si="6"/>
        <v>0.21839101610159828</v>
      </c>
      <c r="L11" s="37"/>
      <c r="M11" s="37"/>
    </row>
    <row r="12" spans="1:21" x14ac:dyDescent="0.25">
      <c r="A12" s="28" t="s">
        <v>59</v>
      </c>
      <c r="B12" s="29">
        <v>10</v>
      </c>
      <c r="C12" s="29">
        <v>6</v>
      </c>
      <c r="D12" s="23">
        <f t="shared" si="0"/>
        <v>0.6</v>
      </c>
      <c r="E12" s="33" t="str">
        <f t="shared" si="1"/>
        <v>31-83%</v>
      </c>
      <c r="F12" s="18">
        <f t="shared" si="2"/>
        <v>0.52256317689530685</v>
      </c>
      <c r="G12" s="21">
        <v>0.75</v>
      </c>
      <c r="H12" s="18">
        <f t="shared" si="3"/>
        <v>0.31267423686725426</v>
      </c>
      <c r="I12" s="18">
        <f t="shared" si="4"/>
        <v>0.83181936620666597</v>
      </c>
      <c r="J12" s="18">
        <f t="shared" si="5"/>
        <v>0.28732576313274572</v>
      </c>
      <c r="K12" s="18">
        <f t="shared" si="6"/>
        <v>0.23181936620666599</v>
      </c>
      <c r="L12" s="37"/>
      <c r="M12" s="37"/>
    </row>
    <row r="13" spans="1:21" x14ac:dyDescent="0.25">
      <c r="A13" s="28" t="s">
        <v>60</v>
      </c>
      <c r="B13" s="29">
        <v>23</v>
      </c>
      <c r="C13" s="29">
        <v>15</v>
      </c>
      <c r="D13" s="23">
        <f t="shared" si="0"/>
        <v>0.65217391304347827</v>
      </c>
      <c r="E13" s="33" t="str">
        <f t="shared" si="1"/>
        <v>45-81%</v>
      </c>
      <c r="F13" s="18">
        <f t="shared" si="2"/>
        <v>0.52256317689530685</v>
      </c>
      <c r="G13" s="21">
        <v>0.75</v>
      </c>
      <c r="H13" s="18">
        <f t="shared" si="3"/>
        <v>0.44890375036355168</v>
      </c>
      <c r="I13" s="18">
        <f t="shared" si="4"/>
        <v>0.81188699577182821</v>
      </c>
      <c r="J13" s="18">
        <f t="shared" si="5"/>
        <v>0.20327016267992659</v>
      </c>
      <c r="K13" s="18">
        <f t="shared" si="6"/>
        <v>0.15971308272834994</v>
      </c>
      <c r="L13" s="37"/>
      <c r="M13" s="37"/>
    </row>
    <row r="14" spans="1:21" x14ac:dyDescent="0.25">
      <c r="A14" s="28" t="s">
        <v>61</v>
      </c>
      <c r="B14" s="29">
        <v>16</v>
      </c>
      <c r="C14" s="29">
        <v>12</v>
      </c>
      <c r="D14" s="23">
        <f t="shared" si="0"/>
        <v>0.75</v>
      </c>
      <c r="E14" s="34" t="str">
        <f t="shared" si="1"/>
        <v>51-90%</v>
      </c>
      <c r="F14" s="18">
        <f t="shared" si="2"/>
        <v>0.52256317689530685</v>
      </c>
      <c r="G14" s="21">
        <v>0.75</v>
      </c>
      <c r="H14" s="18">
        <f t="shared" si="3"/>
        <v>0.50501733514568414</v>
      </c>
      <c r="I14" s="18">
        <f t="shared" si="4"/>
        <v>0.89817914197315796</v>
      </c>
      <c r="J14" s="18">
        <f t="shared" si="5"/>
        <v>0.24498266485431586</v>
      </c>
      <c r="K14" s="18">
        <f t="shared" si="6"/>
        <v>0.14817914197315796</v>
      </c>
      <c r="L14" s="37"/>
      <c r="M14" s="37"/>
    </row>
    <row r="15" spans="1:21" x14ac:dyDescent="0.25">
      <c r="A15" s="28" t="s">
        <v>62</v>
      </c>
      <c r="B15" s="29">
        <v>55</v>
      </c>
      <c r="C15" s="29">
        <v>24</v>
      </c>
      <c r="D15" s="23">
        <f t="shared" si="0"/>
        <v>0.43636363636363634</v>
      </c>
      <c r="E15" s="33" t="str">
        <f t="shared" si="1"/>
        <v>31-57%</v>
      </c>
      <c r="F15" s="18">
        <f t="shared" si="2"/>
        <v>0.52256317689530685</v>
      </c>
      <c r="G15" s="21">
        <v>0.75</v>
      </c>
      <c r="H15" s="18">
        <f t="shared" si="3"/>
        <v>0.31373464899676934</v>
      </c>
      <c r="I15" s="18">
        <f t="shared" si="4"/>
        <v>0.56730157956803118</v>
      </c>
      <c r="J15" s="18">
        <f t="shared" si="5"/>
        <v>0.122628987366867</v>
      </c>
      <c r="K15" s="18">
        <f t="shared" si="6"/>
        <v>0.13093794320439484</v>
      </c>
      <c r="L15" s="37"/>
      <c r="M15" s="37"/>
    </row>
    <row r="16" spans="1:21" x14ac:dyDescent="0.25">
      <c r="A16" s="28" t="s">
        <v>63</v>
      </c>
      <c r="B16" s="29">
        <v>1</v>
      </c>
      <c r="C16" s="29">
        <v>0</v>
      </c>
      <c r="D16" s="23">
        <f t="shared" si="0"/>
        <v>0</v>
      </c>
      <c r="E16" s="33" t="str">
        <f t="shared" si="1"/>
        <v>0-79%</v>
      </c>
      <c r="F16" s="18">
        <f t="shared" si="2"/>
        <v>0.52256317689530685</v>
      </c>
      <c r="G16" s="21">
        <v>0.75</v>
      </c>
      <c r="H16" s="18">
        <f t="shared" si="3"/>
        <v>2.0654999780381003E-11</v>
      </c>
      <c r="I16" s="18">
        <f t="shared" si="4"/>
        <v>0.79345001926555703</v>
      </c>
      <c r="J16" s="18">
        <f t="shared" si="5"/>
        <v>-2.0654999780381003E-11</v>
      </c>
      <c r="K16" s="18">
        <f t="shared" si="6"/>
        <v>0.79345001926555703</v>
      </c>
      <c r="L16" s="37"/>
      <c r="M16" s="37"/>
    </row>
    <row r="17" spans="1:13" x14ac:dyDescent="0.25">
      <c r="A17" s="28" t="s">
        <v>64</v>
      </c>
      <c r="B17" s="29">
        <v>25</v>
      </c>
      <c r="C17" s="29">
        <v>10</v>
      </c>
      <c r="D17" s="23">
        <f t="shared" si="0"/>
        <v>0.4</v>
      </c>
      <c r="E17" s="33" t="str">
        <f t="shared" si="1"/>
        <v>23-59%</v>
      </c>
      <c r="F17" s="18">
        <f t="shared" si="2"/>
        <v>0.52256317689530685</v>
      </c>
      <c r="G17" s="21">
        <v>0.75</v>
      </c>
      <c r="H17" s="18">
        <f t="shared" si="3"/>
        <v>0.23403329451813457</v>
      </c>
      <c r="I17" s="18">
        <f t="shared" si="4"/>
        <v>0.59260506178806871</v>
      </c>
      <c r="J17" s="18">
        <f t="shared" si="5"/>
        <v>0.16596670548186546</v>
      </c>
      <c r="K17" s="18">
        <f t="shared" si="6"/>
        <v>0.19260506178806869</v>
      </c>
      <c r="L17" s="37"/>
      <c r="M17" s="37"/>
    </row>
    <row r="18" spans="1:13" x14ac:dyDescent="0.25">
      <c r="A18" s="28" t="s">
        <v>65</v>
      </c>
      <c r="B18" s="29">
        <v>202</v>
      </c>
      <c r="C18" s="29">
        <v>104</v>
      </c>
      <c r="D18" s="23">
        <f t="shared" si="0"/>
        <v>0.51485148514851486</v>
      </c>
      <c r="E18" s="33" t="str">
        <f t="shared" si="1"/>
        <v>45-58%</v>
      </c>
      <c r="F18" s="18">
        <f t="shared" si="2"/>
        <v>0.52256317689530685</v>
      </c>
      <c r="G18" s="21">
        <v>0.75</v>
      </c>
      <c r="H18" s="18">
        <f t="shared" si="3"/>
        <v>0.44629916628758015</v>
      </c>
      <c r="I18" s="18">
        <f t="shared" si="4"/>
        <v>0.58284948282149152</v>
      </c>
      <c r="J18" s="18">
        <f t="shared" si="5"/>
        <v>6.8552318860934713E-2</v>
      </c>
      <c r="K18" s="18">
        <f t="shared" si="6"/>
        <v>6.7997997672976651E-2</v>
      </c>
      <c r="L18" s="37"/>
      <c r="M18" s="37"/>
    </row>
    <row r="19" spans="1:13" x14ac:dyDescent="0.25">
      <c r="A19" s="28" t="s">
        <v>66</v>
      </c>
      <c r="B19" s="29">
        <v>8</v>
      </c>
      <c r="C19" s="29">
        <v>2</v>
      </c>
      <c r="D19" s="23">
        <f t="shared" si="0"/>
        <v>0.25</v>
      </c>
      <c r="E19" s="33" t="str">
        <f t="shared" si="1"/>
        <v>7-59%</v>
      </c>
      <c r="F19" s="18">
        <f t="shared" si="2"/>
        <v>0.52256317689530685</v>
      </c>
      <c r="G19" s="21">
        <v>0.75</v>
      </c>
      <c r="H19" s="18">
        <f t="shared" si="3"/>
        <v>7.1479381358559316E-2</v>
      </c>
      <c r="I19" s="18">
        <f t="shared" si="4"/>
        <v>0.59072395553500379</v>
      </c>
      <c r="J19" s="18">
        <f t="shared" si="5"/>
        <v>0.1785206186414407</v>
      </c>
      <c r="K19" s="18">
        <f t="shared" si="6"/>
        <v>0.34072395553500379</v>
      </c>
      <c r="L19" s="37"/>
      <c r="M19" s="37"/>
    </row>
    <row r="20" spans="1:13" x14ac:dyDescent="0.25">
      <c r="A20" s="28" t="s">
        <v>67</v>
      </c>
      <c r="B20" s="29">
        <v>43</v>
      </c>
      <c r="C20" s="29">
        <v>11</v>
      </c>
      <c r="D20" s="23">
        <f t="shared" si="0"/>
        <v>0.2558139534883721</v>
      </c>
      <c r="E20" s="33" t="str">
        <f t="shared" si="1"/>
        <v>15-40%</v>
      </c>
      <c r="F20" s="18">
        <f t="shared" si="2"/>
        <v>0.52256317689530685</v>
      </c>
      <c r="G20" s="21">
        <v>0.75</v>
      </c>
      <c r="H20" s="18">
        <f t="shared" si="3"/>
        <v>0.14929533857189989</v>
      </c>
      <c r="I20" s="18">
        <f t="shared" si="4"/>
        <v>0.4023837181676807</v>
      </c>
      <c r="J20" s="18">
        <f t="shared" si="5"/>
        <v>0.10651861491647222</v>
      </c>
      <c r="K20" s="18">
        <f t="shared" si="6"/>
        <v>0.1465697646793086</v>
      </c>
      <c r="L20" s="37"/>
      <c r="M20" s="37"/>
    </row>
    <row r="21" spans="1:13" x14ac:dyDescent="0.25">
      <c r="A21" s="28" t="s">
        <v>68</v>
      </c>
      <c r="B21" s="29">
        <v>35</v>
      </c>
      <c r="C21" s="29">
        <v>17</v>
      </c>
      <c r="D21" s="23">
        <f t="shared" si="0"/>
        <v>0.48571428571428571</v>
      </c>
      <c r="E21" s="33" t="str">
        <f t="shared" si="1"/>
        <v>33-64%</v>
      </c>
      <c r="F21" s="18">
        <f t="shared" si="2"/>
        <v>0.52256317689530685</v>
      </c>
      <c r="G21" s="21">
        <v>0.75</v>
      </c>
      <c r="H21" s="18">
        <f t="shared" si="3"/>
        <v>0.32994264282030145</v>
      </c>
      <c r="I21" s="18">
        <f t="shared" si="4"/>
        <v>0.6443116608934053</v>
      </c>
      <c r="J21" s="18">
        <f t="shared" si="5"/>
        <v>0.15577164289398426</v>
      </c>
      <c r="K21" s="18">
        <f t="shared" si="6"/>
        <v>0.15859737517911959</v>
      </c>
      <c r="L21" s="37"/>
      <c r="M21" s="37"/>
    </row>
    <row r="22" spans="1:13" x14ac:dyDescent="0.25">
      <c r="A22" s="36" t="s">
        <v>25</v>
      </c>
      <c r="B22" s="16">
        <v>1108</v>
      </c>
      <c r="C22" s="16">
        <v>579</v>
      </c>
      <c r="D22" s="24">
        <f t="shared" si="0"/>
        <v>0.52256317689530685</v>
      </c>
      <c r="E22" s="33" t="str">
        <f t="shared" si="1"/>
        <v>49-55%</v>
      </c>
      <c r="F22" s="18"/>
      <c r="G22" s="21"/>
      <c r="H22" s="18">
        <f t="shared" si="3"/>
        <v>0.49312531403722792</v>
      </c>
      <c r="I22" s="18">
        <f t="shared" si="4"/>
        <v>0.55184512694220222</v>
      </c>
      <c r="J22" s="18">
        <f t="shared" si="5"/>
        <v>2.9437862858078923E-2</v>
      </c>
      <c r="K22" s="18">
        <f t="shared" si="6"/>
        <v>2.9281950046895378E-2</v>
      </c>
      <c r="L22" s="37"/>
      <c r="M22" s="37"/>
    </row>
    <row r="23" spans="1:13" x14ac:dyDescent="0.25">
      <c r="F23" s="40"/>
      <c r="G23" s="40"/>
      <c r="H23" s="18"/>
      <c r="I23" s="18"/>
      <c r="J23" s="18"/>
      <c r="K23" s="18"/>
    </row>
    <row r="25" spans="1:13" x14ac:dyDescent="0.25">
      <c r="A25" s="27" t="s">
        <v>32</v>
      </c>
      <c r="B25" s="26"/>
      <c r="C25" s="26"/>
      <c r="D25" s="26"/>
      <c r="E25" s="26"/>
      <c r="F25" s="26"/>
    </row>
    <row r="26" spans="1:13" ht="15" customHeight="1" x14ac:dyDescent="0.25">
      <c r="A26" s="73" t="s">
        <v>69</v>
      </c>
      <c r="B26" s="73" t="s">
        <v>46</v>
      </c>
      <c r="C26" s="73" t="s">
        <v>70</v>
      </c>
      <c r="D26" s="73" t="s">
        <v>48</v>
      </c>
      <c r="E26" s="74" t="s">
        <v>45</v>
      </c>
    </row>
    <row r="27" spans="1:13" ht="23.25" customHeight="1" x14ac:dyDescent="0.25">
      <c r="A27" s="73"/>
      <c r="B27" s="73"/>
      <c r="C27" s="73"/>
      <c r="D27" s="73"/>
      <c r="E27" s="75"/>
    </row>
    <row r="28" spans="1:13" ht="29.25" customHeight="1" x14ac:dyDescent="0.25">
      <c r="A28" s="73"/>
      <c r="B28" s="73"/>
      <c r="C28" s="73"/>
      <c r="D28" s="73"/>
      <c r="E28" s="75"/>
    </row>
    <row r="29" spans="1:13" ht="24.75" customHeight="1" x14ac:dyDescent="0.25">
      <c r="A29" s="73"/>
      <c r="B29" s="73"/>
      <c r="C29" s="73"/>
      <c r="D29" s="73"/>
      <c r="E29" s="76"/>
      <c r="G29" s="35" t="s">
        <v>41</v>
      </c>
      <c r="H29" s="35" t="s">
        <v>42</v>
      </c>
      <c r="I29" s="35" t="s">
        <v>43</v>
      </c>
      <c r="J29" s="35" t="s">
        <v>44</v>
      </c>
    </row>
    <row r="30" spans="1:13" x14ac:dyDescent="0.25">
      <c r="A30" s="28" t="s">
        <v>55</v>
      </c>
      <c r="B30" s="29">
        <v>511</v>
      </c>
      <c r="C30" s="29">
        <v>299</v>
      </c>
      <c r="D30" s="23">
        <f>C30/B30</f>
        <v>0.58512720156555775</v>
      </c>
      <c r="E30" s="33" t="str">
        <f>ROUND(G30*100,0)&amp;-ROUND(H30*100,0)&amp;"%"</f>
        <v>54-63%</v>
      </c>
      <c r="F30" s="21">
        <f>$D$45</f>
        <v>0.51353790613718409</v>
      </c>
      <c r="G30" s="18">
        <f>(((2*B30*(C30/B30))+3.841443202-(1.95996*SQRT(3.841443202+(4*B30*(C30/B30)*(1-(C30/B30))))))/(2*(B30+3.841443202)))</f>
        <v>0.54192812963119341</v>
      </c>
      <c r="H30" s="18">
        <f>(((2*B30*(C30/B30))+3.841443202+(1.95996*SQRT(3.841443202+(4*B30*(C30/B30)*(1-(C30/B30))))))/(2*(B30+3.841443202)))</f>
        <v>0.62705593555771788</v>
      </c>
      <c r="I30" s="18">
        <f>D30-G30</f>
        <v>4.3199071934364341E-2</v>
      </c>
      <c r="J30" s="18">
        <f>H30-D30</f>
        <v>4.1928733992160128E-2</v>
      </c>
      <c r="K30" s="37"/>
      <c r="L30" s="37"/>
      <c r="M30" s="37"/>
    </row>
    <row r="31" spans="1:13" x14ac:dyDescent="0.25">
      <c r="A31" s="28" t="s">
        <v>12</v>
      </c>
      <c r="B31" s="29">
        <v>1</v>
      </c>
      <c r="C31" s="29">
        <v>0</v>
      </c>
      <c r="D31" s="23">
        <f t="shared" ref="D31:D45" si="7">C31/B31</f>
        <v>0</v>
      </c>
      <c r="E31" s="33" t="str">
        <f t="shared" ref="E31:E45" si="8">ROUND(G31*100,0)&amp;-ROUND(H31*100,0)&amp;"%"</f>
        <v>0-79%</v>
      </c>
      <c r="F31" s="21">
        <f t="shared" ref="F31:F44" si="9">$D$45</f>
        <v>0.51353790613718409</v>
      </c>
      <c r="G31" s="18">
        <f t="shared" ref="G31:G45" si="10">(((2*B31*(C31/B31))+3.841443202-(1.95996*SQRT(3.841443202+(4*B31*(C31/B31)*(1-(C31/B31))))))/(2*(B31+3.841443202)))</f>
        <v>2.0654999780381003E-11</v>
      </c>
      <c r="H31" s="18">
        <f t="shared" ref="H31:H45" si="11">(((2*B31*(C31/B31))+3.841443202+(1.95996*SQRT(3.841443202+(4*B31*(C31/B31)*(1-(C31/B31))))))/(2*(B31+3.841443202)))</f>
        <v>0.79345001926555703</v>
      </c>
      <c r="I31" s="18">
        <f t="shared" ref="I31:I45" si="12">D31-G31</f>
        <v>-2.0654999780381003E-11</v>
      </c>
      <c r="J31" s="18">
        <f t="shared" ref="J31:J45" si="13">H31-D31</f>
        <v>0.79345001926555703</v>
      </c>
      <c r="K31" s="37"/>
      <c r="L31" s="37"/>
      <c r="M31" s="37"/>
    </row>
    <row r="32" spans="1:13" x14ac:dyDescent="0.25">
      <c r="A32" s="28" t="s">
        <v>56</v>
      </c>
      <c r="B32" s="29">
        <v>148</v>
      </c>
      <c r="C32" s="29">
        <v>87</v>
      </c>
      <c r="D32" s="23">
        <f t="shared" si="7"/>
        <v>0.58783783783783783</v>
      </c>
      <c r="E32" s="34" t="str">
        <f t="shared" si="8"/>
        <v>51-66%</v>
      </c>
      <c r="F32" s="21">
        <f t="shared" si="9"/>
        <v>0.51353790613718409</v>
      </c>
      <c r="G32" s="18">
        <f t="shared" si="10"/>
        <v>0.50729254641085886</v>
      </c>
      <c r="H32" s="18">
        <f t="shared" si="11"/>
        <v>0.66393870279039702</v>
      </c>
      <c r="I32" s="18">
        <f t="shared" si="12"/>
        <v>8.0545291426978971E-2</v>
      </c>
      <c r="J32" s="18">
        <f t="shared" si="13"/>
        <v>7.6100864952559188E-2</v>
      </c>
      <c r="K32" s="37"/>
      <c r="L32" s="37"/>
      <c r="M32" s="37"/>
    </row>
    <row r="33" spans="1:13" x14ac:dyDescent="0.25">
      <c r="A33" s="28" t="s">
        <v>57</v>
      </c>
      <c r="B33" s="29">
        <v>12</v>
      </c>
      <c r="C33" s="29">
        <v>3</v>
      </c>
      <c r="D33" s="23">
        <f t="shared" si="7"/>
        <v>0.25</v>
      </c>
      <c r="E33" s="33" t="str">
        <f t="shared" si="8"/>
        <v>9-53%</v>
      </c>
      <c r="F33" s="21">
        <f t="shared" si="9"/>
        <v>0.51353790613718409</v>
      </c>
      <c r="G33" s="18">
        <f t="shared" si="10"/>
        <v>8.8941848600238418E-2</v>
      </c>
      <c r="H33" s="18">
        <f t="shared" si="11"/>
        <v>0.53230478130009207</v>
      </c>
      <c r="I33" s="18">
        <f t="shared" si="12"/>
        <v>0.1610581513997616</v>
      </c>
      <c r="J33" s="18">
        <f t="shared" si="13"/>
        <v>0.28230478130009207</v>
      </c>
      <c r="K33" s="37"/>
      <c r="L33" s="37"/>
      <c r="M33" s="37"/>
    </row>
    <row r="34" spans="1:13" x14ac:dyDescent="0.25">
      <c r="A34" s="28" t="s">
        <v>58</v>
      </c>
      <c r="B34" s="29">
        <v>18</v>
      </c>
      <c r="C34" s="29">
        <v>2</v>
      </c>
      <c r="D34" s="23">
        <f t="shared" si="7"/>
        <v>0.1111111111111111</v>
      </c>
      <c r="E34" s="33" t="str">
        <f t="shared" si="8"/>
        <v>3-33%</v>
      </c>
      <c r="F34" s="21">
        <f t="shared" si="9"/>
        <v>0.51353790613718409</v>
      </c>
      <c r="G34" s="18">
        <f t="shared" si="10"/>
        <v>3.1019595028553025E-2</v>
      </c>
      <c r="H34" s="18">
        <f t="shared" si="11"/>
        <v>0.32799712055560609</v>
      </c>
      <c r="I34" s="18">
        <f t="shared" si="12"/>
        <v>8.0091516082558073E-2</v>
      </c>
      <c r="J34" s="18">
        <f t="shared" si="13"/>
        <v>0.21688600944449499</v>
      </c>
      <c r="K34" s="37"/>
      <c r="L34" s="37"/>
      <c r="M34" s="37"/>
    </row>
    <row r="35" spans="1:13" x14ac:dyDescent="0.25">
      <c r="A35" s="28" t="s">
        <v>59</v>
      </c>
      <c r="B35" s="29">
        <v>10</v>
      </c>
      <c r="C35" s="29">
        <v>4</v>
      </c>
      <c r="D35" s="23">
        <f t="shared" si="7"/>
        <v>0.4</v>
      </c>
      <c r="E35" s="33" t="str">
        <f t="shared" si="8"/>
        <v>17-69%</v>
      </c>
      <c r="F35" s="21">
        <f t="shared" si="9"/>
        <v>0.51353790613718409</v>
      </c>
      <c r="G35" s="18">
        <f t="shared" si="10"/>
        <v>0.16818063379333401</v>
      </c>
      <c r="H35" s="18">
        <f t="shared" si="11"/>
        <v>0.68732576313274574</v>
      </c>
      <c r="I35" s="18">
        <f t="shared" si="12"/>
        <v>0.23181936620666602</v>
      </c>
      <c r="J35" s="18">
        <f t="shared" si="13"/>
        <v>0.28732576313274572</v>
      </c>
      <c r="K35" s="37"/>
      <c r="L35" s="37"/>
      <c r="M35" s="37"/>
    </row>
    <row r="36" spans="1:13" x14ac:dyDescent="0.25">
      <c r="A36" s="28" t="s">
        <v>60</v>
      </c>
      <c r="B36" s="29">
        <v>23</v>
      </c>
      <c r="C36" s="29">
        <v>14</v>
      </c>
      <c r="D36" s="23">
        <f t="shared" si="7"/>
        <v>0.60869565217391308</v>
      </c>
      <c r="E36" s="33" t="str">
        <f t="shared" si="8"/>
        <v>41-78%</v>
      </c>
      <c r="F36" s="21">
        <f t="shared" si="9"/>
        <v>0.51353790613718409</v>
      </c>
      <c r="G36" s="18">
        <f t="shared" si="10"/>
        <v>0.40785560315509101</v>
      </c>
      <c r="H36" s="18">
        <f t="shared" si="11"/>
        <v>0.77842350122732318</v>
      </c>
      <c r="I36" s="18">
        <f t="shared" si="12"/>
        <v>0.20084004901882208</v>
      </c>
      <c r="J36" s="18">
        <f t="shared" si="13"/>
        <v>0.1697278490534101</v>
      </c>
      <c r="K36" s="37"/>
      <c r="L36" s="37"/>
      <c r="M36" s="37"/>
    </row>
    <row r="37" spans="1:13" x14ac:dyDescent="0.25">
      <c r="A37" s="28" t="s">
        <v>61</v>
      </c>
      <c r="B37" s="29">
        <v>16</v>
      </c>
      <c r="C37" s="29">
        <v>11</v>
      </c>
      <c r="D37" s="23">
        <f t="shared" si="7"/>
        <v>0.6875</v>
      </c>
      <c r="E37" s="34" t="str">
        <f t="shared" si="8"/>
        <v>44-86%</v>
      </c>
      <c r="F37" s="21">
        <f t="shared" si="9"/>
        <v>0.51353790613718409</v>
      </c>
      <c r="G37" s="18">
        <f t="shared" si="10"/>
        <v>0.44404402740115595</v>
      </c>
      <c r="H37" s="18">
        <f t="shared" si="11"/>
        <v>0.85835333043797579</v>
      </c>
      <c r="I37" s="18">
        <f t="shared" si="12"/>
        <v>0.24345597259884405</v>
      </c>
      <c r="J37" s="18">
        <f t="shared" si="13"/>
        <v>0.17085333043797579</v>
      </c>
      <c r="K37" s="37"/>
      <c r="L37" s="37"/>
      <c r="M37" s="37"/>
    </row>
    <row r="38" spans="1:13" x14ac:dyDescent="0.25">
      <c r="A38" s="28" t="s">
        <v>62</v>
      </c>
      <c r="B38" s="29">
        <v>55</v>
      </c>
      <c r="C38" s="29">
        <v>18</v>
      </c>
      <c r="D38" s="23">
        <f t="shared" si="7"/>
        <v>0.32727272727272727</v>
      </c>
      <c r="E38" s="33" t="str">
        <f t="shared" si="8"/>
        <v>22-46%</v>
      </c>
      <c r="F38" s="21">
        <f t="shared" si="9"/>
        <v>0.51353790613718409</v>
      </c>
      <c r="G38" s="18">
        <f t="shared" si="10"/>
        <v>0.21813084392832335</v>
      </c>
      <c r="H38" s="18">
        <f t="shared" si="11"/>
        <v>0.45896749074756377</v>
      </c>
      <c r="I38" s="18">
        <f t="shared" si="12"/>
        <v>0.10914188334440392</v>
      </c>
      <c r="J38" s="18">
        <f t="shared" si="13"/>
        <v>0.1316947634748365</v>
      </c>
      <c r="K38" s="37"/>
      <c r="L38" s="37"/>
      <c r="M38" s="37"/>
    </row>
    <row r="39" spans="1:13" x14ac:dyDescent="0.25">
      <c r="A39" s="28" t="s">
        <v>63</v>
      </c>
      <c r="B39" s="29">
        <v>1</v>
      </c>
      <c r="C39" s="29">
        <v>0</v>
      </c>
      <c r="D39" s="23">
        <f t="shared" si="7"/>
        <v>0</v>
      </c>
      <c r="E39" s="33" t="str">
        <f t="shared" si="8"/>
        <v>0-79%</v>
      </c>
      <c r="F39" s="21">
        <f t="shared" si="9"/>
        <v>0.51353790613718409</v>
      </c>
      <c r="G39" s="18">
        <f t="shared" si="10"/>
        <v>2.0654999780381003E-11</v>
      </c>
      <c r="H39" s="18">
        <f t="shared" si="11"/>
        <v>0.79345001926555703</v>
      </c>
      <c r="I39" s="18">
        <f t="shared" si="12"/>
        <v>-2.0654999780381003E-11</v>
      </c>
      <c r="J39" s="18">
        <f t="shared" si="13"/>
        <v>0.79345001926555703</v>
      </c>
      <c r="K39" s="37"/>
      <c r="L39" s="37"/>
      <c r="M39" s="37"/>
    </row>
    <row r="40" spans="1:13" x14ac:dyDescent="0.25">
      <c r="A40" s="28" t="s">
        <v>64</v>
      </c>
      <c r="B40" s="29">
        <v>25</v>
      </c>
      <c r="C40" s="29">
        <v>13</v>
      </c>
      <c r="D40" s="23">
        <f t="shared" si="7"/>
        <v>0.52</v>
      </c>
      <c r="E40" s="33" t="str">
        <f t="shared" si="8"/>
        <v>33-70%</v>
      </c>
      <c r="F40" s="21">
        <f t="shared" si="9"/>
        <v>0.51353790613718409</v>
      </c>
      <c r="G40" s="18">
        <f t="shared" si="10"/>
        <v>0.33498550029889645</v>
      </c>
      <c r="H40" s="18">
        <f t="shared" si="11"/>
        <v>0.69968682843986285</v>
      </c>
      <c r="I40" s="18">
        <f t="shared" si="12"/>
        <v>0.18501449970110356</v>
      </c>
      <c r="J40" s="18">
        <f t="shared" si="13"/>
        <v>0.17968682843986283</v>
      </c>
      <c r="K40" s="37"/>
      <c r="L40" s="37"/>
      <c r="M40" s="37"/>
    </row>
    <row r="41" spans="1:13" x14ac:dyDescent="0.25">
      <c r="A41" s="28" t="s">
        <v>65</v>
      </c>
      <c r="B41" s="29">
        <v>202</v>
      </c>
      <c r="C41" s="29">
        <v>90</v>
      </c>
      <c r="D41" s="23">
        <f t="shared" si="7"/>
        <v>0.44554455445544555</v>
      </c>
      <c r="E41" s="33" t="str">
        <f t="shared" si="8"/>
        <v>38-51%</v>
      </c>
      <c r="F41" s="21">
        <f t="shared" si="9"/>
        <v>0.51353790613718409</v>
      </c>
      <c r="G41" s="18">
        <f t="shared" si="10"/>
        <v>0.37865478082756709</v>
      </c>
      <c r="H41" s="18">
        <f t="shared" si="11"/>
        <v>0.51446683910583679</v>
      </c>
      <c r="I41" s="18">
        <f t="shared" si="12"/>
        <v>6.6889773627878457E-2</v>
      </c>
      <c r="J41" s="18">
        <f t="shared" si="13"/>
        <v>6.8922284650391241E-2</v>
      </c>
      <c r="K41" s="37"/>
      <c r="L41" s="37"/>
      <c r="M41" s="37"/>
    </row>
    <row r="42" spans="1:13" x14ac:dyDescent="0.25">
      <c r="A42" s="28" t="s">
        <v>66</v>
      </c>
      <c r="B42" s="29">
        <v>8</v>
      </c>
      <c r="C42" s="29">
        <v>3</v>
      </c>
      <c r="D42" s="23">
        <f t="shared" si="7"/>
        <v>0.375</v>
      </c>
      <c r="E42" s="33" t="str">
        <f t="shared" si="8"/>
        <v>14-69%</v>
      </c>
      <c r="F42" s="21">
        <f t="shared" si="9"/>
        <v>0.51353790613718409</v>
      </c>
      <c r="G42" s="18">
        <f t="shared" si="10"/>
        <v>0.13684456533626596</v>
      </c>
      <c r="H42" s="18">
        <f t="shared" si="11"/>
        <v>0.69425710311051569</v>
      </c>
      <c r="I42" s="18">
        <f t="shared" si="12"/>
        <v>0.23815543466373404</v>
      </c>
      <c r="J42" s="18">
        <f t="shared" si="13"/>
        <v>0.31925710311051569</v>
      </c>
      <c r="K42" s="37"/>
      <c r="L42" s="37"/>
      <c r="M42" s="37"/>
    </row>
    <row r="43" spans="1:13" x14ac:dyDescent="0.25">
      <c r="A43" s="28" t="s">
        <v>67</v>
      </c>
      <c r="B43" s="29">
        <v>43</v>
      </c>
      <c r="C43" s="29">
        <v>8</v>
      </c>
      <c r="D43" s="23">
        <f t="shared" si="7"/>
        <v>0.18604651162790697</v>
      </c>
      <c r="E43" s="33" t="str">
        <f t="shared" si="8"/>
        <v>10-33%</v>
      </c>
      <c r="F43" s="21">
        <f t="shared" si="9"/>
        <v>0.51353790613718409</v>
      </c>
      <c r="G43" s="18">
        <f t="shared" si="10"/>
        <v>9.7417642462001131E-2</v>
      </c>
      <c r="H43" s="18">
        <f t="shared" si="11"/>
        <v>0.32616971620317392</v>
      </c>
      <c r="I43" s="18">
        <f t="shared" si="12"/>
        <v>8.8628869165905844E-2</v>
      </c>
      <c r="J43" s="18">
        <f t="shared" si="13"/>
        <v>0.14012320457526695</v>
      </c>
      <c r="K43" s="37"/>
      <c r="L43" s="37"/>
      <c r="M43" s="37"/>
    </row>
    <row r="44" spans="1:13" x14ac:dyDescent="0.25">
      <c r="A44" s="28" t="s">
        <v>68</v>
      </c>
      <c r="B44" s="29">
        <v>35</v>
      </c>
      <c r="C44" s="29">
        <v>17</v>
      </c>
      <c r="D44" s="23">
        <f t="shared" si="7"/>
        <v>0.48571428571428571</v>
      </c>
      <c r="E44" s="33" t="str">
        <f t="shared" si="8"/>
        <v>33-64%</v>
      </c>
      <c r="F44" s="21">
        <f t="shared" si="9"/>
        <v>0.51353790613718409</v>
      </c>
      <c r="G44" s="18">
        <f t="shared" si="10"/>
        <v>0.32994264282030145</v>
      </c>
      <c r="H44" s="18">
        <f t="shared" si="11"/>
        <v>0.6443116608934053</v>
      </c>
      <c r="I44" s="18">
        <f t="shared" si="12"/>
        <v>0.15577164289398426</v>
      </c>
      <c r="J44" s="18">
        <f t="shared" si="13"/>
        <v>0.15859737517911959</v>
      </c>
      <c r="K44" s="37"/>
      <c r="L44" s="37"/>
      <c r="M44" s="37"/>
    </row>
    <row r="45" spans="1:13" x14ac:dyDescent="0.25">
      <c r="A45" s="36" t="s">
        <v>25</v>
      </c>
      <c r="B45" s="16">
        <v>1108</v>
      </c>
      <c r="C45" s="16">
        <v>569</v>
      </c>
      <c r="D45" s="24">
        <f t="shared" si="7"/>
        <v>0.51353790613718409</v>
      </c>
      <c r="E45" s="34" t="str">
        <f t="shared" si="8"/>
        <v>48-54%</v>
      </c>
      <c r="F45" s="21"/>
      <c r="G45" s="18">
        <f t="shared" si="10"/>
        <v>0.48411212717523455</v>
      </c>
      <c r="H45" s="18">
        <f t="shared" si="11"/>
        <v>0.54287013741242351</v>
      </c>
      <c r="I45" s="18">
        <f t="shared" si="12"/>
        <v>2.9425778961949534E-2</v>
      </c>
      <c r="J45" s="18">
        <f t="shared" si="13"/>
        <v>2.9332231275239429E-2</v>
      </c>
      <c r="K45" s="37"/>
      <c r="L45" s="37"/>
      <c r="M45" s="37"/>
    </row>
    <row r="46" spans="1:13" x14ac:dyDescent="0.25">
      <c r="F46" s="40"/>
      <c r="G46" s="18"/>
      <c r="H46" s="18"/>
      <c r="I46" s="18"/>
      <c r="J46" s="18"/>
    </row>
  </sheetData>
  <mergeCells count="10">
    <mergeCell ref="E3:E6"/>
    <mergeCell ref="E26:E29"/>
    <mergeCell ref="A3:A6"/>
    <mergeCell ref="B3:B6"/>
    <mergeCell ref="C3:C6"/>
    <mergeCell ref="D3:D6"/>
    <mergeCell ref="A26:A29"/>
    <mergeCell ref="B26:B29"/>
    <mergeCell ref="C26:C29"/>
    <mergeCell ref="D26:D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topLeftCell="A26" workbookViewId="0">
      <selection activeCell="F42" sqref="F42"/>
    </sheetView>
  </sheetViews>
  <sheetFormatPr defaultRowHeight="15" x14ac:dyDescent="0.25"/>
  <cols>
    <col min="4" max="4" width="19.5703125" customWidth="1"/>
    <col min="5" max="5" width="25.42578125" style="2" customWidth="1"/>
    <col min="6" max="6" width="26.28515625" customWidth="1"/>
    <col min="11" max="11" width="10.85546875" customWidth="1"/>
    <col min="12" max="12" width="16.42578125" customWidth="1"/>
    <col min="20" max="20" width="20.42578125" bestFit="1" customWidth="1"/>
    <col min="21" max="21" width="27.28515625" customWidth="1"/>
  </cols>
  <sheetData>
    <row r="1" spans="1:22" s="5" customFormat="1" x14ac:dyDescent="0.2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3.5" customHeight="1" x14ac:dyDescent="0.25">
      <c r="A3" s="64" t="s">
        <v>1</v>
      </c>
      <c r="B3" s="65"/>
      <c r="C3" s="72" t="s">
        <v>26</v>
      </c>
      <c r="D3" s="73" t="s">
        <v>49</v>
      </c>
      <c r="E3" s="73" t="s">
        <v>50</v>
      </c>
      <c r="F3" s="73" t="s">
        <v>51</v>
      </c>
    </row>
    <row r="4" spans="1:22" ht="12" customHeight="1" x14ac:dyDescent="0.25">
      <c r="A4" s="66"/>
      <c r="B4" s="67"/>
      <c r="C4" s="72"/>
      <c r="D4" s="73"/>
      <c r="E4" s="73"/>
      <c r="F4" s="73"/>
    </row>
    <row r="5" spans="1:22" ht="49.5" customHeight="1" x14ac:dyDescent="0.25">
      <c r="A5" s="66"/>
      <c r="B5" s="67"/>
      <c r="C5" s="72"/>
      <c r="D5" s="73"/>
      <c r="E5" s="73"/>
      <c r="F5" s="73"/>
      <c r="K5" s="5"/>
      <c r="L5" s="6"/>
      <c r="T5" s="79" t="s">
        <v>39</v>
      </c>
      <c r="U5" s="80"/>
    </row>
    <row r="6" spans="1:22" x14ac:dyDescent="0.25">
      <c r="A6" s="66"/>
      <c r="B6" s="67"/>
      <c r="C6" s="72"/>
      <c r="D6" s="73"/>
      <c r="E6" s="73"/>
      <c r="F6" s="73"/>
      <c r="K6" s="5"/>
      <c r="L6" s="6"/>
      <c r="T6" s="28" t="s">
        <v>27</v>
      </c>
      <c r="U6" s="29">
        <v>228</v>
      </c>
    </row>
    <row r="7" spans="1:22" x14ac:dyDescent="0.25">
      <c r="A7" s="64" t="s">
        <v>2</v>
      </c>
      <c r="B7" s="65"/>
      <c r="C7" s="7" t="s">
        <v>3</v>
      </c>
      <c r="D7" s="8">
        <v>267</v>
      </c>
      <c r="E7" s="8">
        <v>139</v>
      </c>
      <c r="F7" s="23">
        <v>0.52059925093632964</v>
      </c>
      <c r="G7" s="18">
        <f>$F$28</f>
        <v>0.51577998196573493</v>
      </c>
      <c r="H7" s="21">
        <v>0.75</v>
      </c>
      <c r="K7" s="5"/>
      <c r="L7" s="6"/>
      <c r="T7" s="28" t="s">
        <v>33</v>
      </c>
      <c r="U7" s="29">
        <v>127</v>
      </c>
    </row>
    <row r="8" spans="1:22" x14ac:dyDescent="0.25">
      <c r="A8" s="66"/>
      <c r="B8" s="67"/>
      <c r="C8" s="9" t="s">
        <v>4</v>
      </c>
      <c r="D8" s="8">
        <v>204</v>
      </c>
      <c r="E8" s="8">
        <v>120</v>
      </c>
      <c r="F8" s="23">
        <v>0.58823529411764708</v>
      </c>
      <c r="G8" s="18">
        <f t="shared" ref="G8:G27" si="0">$F$28</f>
        <v>0.51577998196573493</v>
      </c>
      <c r="H8" s="21">
        <v>0.75</v>
      </c>
      <c r="K8" s="5"/>
      <c r="L8" s="6"/>
      <c r="T8" s="28" t="s">
        <v>29</v>
      </c>
      <c r="U8" s="29">
        <v>117</v>
      </c>
    </row>
    <row r="9" spans="1:22" x14ac:dyDescent="0.25">
      <c r="A9" s="68"/>
      <c r="B9" s="69"/>
      <c r="C9" s="10" t="s">
        <v>5</v>
      </c>
      <c r="D9" s="16">
        <v>471</v>
      </c>
      <c r="E9" s="16">
        <v>259</v>
      </c>
      <c r="F9" s="24">
        <v>0.54989384288747345</v>
      </c>
      <c r="G9" s="18">
        <f t="shared" si="0"/>
        <v>0.51577998196573493</v>
      </c>
      <c r="H9" s="21">
        <v>0.75</v>
      </c>
      <c r="L9" s="6"/>
      <c r="T9" s="28" t="s">
        <v>28</v>
      </c>
      <c r="U9" s="29">
        <v>100</v>
      </c>
    </row>
    <row r="10" spans="1:22" x14ac:dyDescent="0.25">
      <c r="A10" s="72" t="s">
        <v>6</v>
      </c>
      <c r="B10" s="72"/>
      <c r="C10" s="9" t="s">
        <v>7</v>
      </c>
      <c r="D10" s="8">
        <v>130</v>
      </c>
      <c r="E10" s="8">
        <v>72</v>
      </c>
      <c r="F10" s="23">
        <v>0.55384615384615388</v>
      </c>
      <c r="G10" s="18">
        <f t="shared" si="0"/>
        <v>0.51577998196573493</v>
      </c>
      <c r="H10" s="21">
        <v>0.75</v>
      </c>
      <c r="L10" s="6"/>
      <c r="T10" s="30" t="s">
        <v>25</v>
      </c>
      <c r="U10" s="31">
        <v>572</v>
      </c>
    </row>
    <row r="11" spans="1:22" x14ac:dyDescent="0.25">
      <c r="A11" s="72"/>
      <c r="B11" s="72"/>
      <c r="C11" s="9" t="s">
        <v>8</v>
      </c>
      <c r="D11" s="8">
        <v>127</v>
      </c>
      <c r="E11" s="8">
        <v>84</v>
      </c>
      <c r="F11" s="23">
        <v>0.66141732283464572</v>
      </c>
      <c r="G11" s="18">
        <f t="shared" si="0"/>
        <v>0.51577998196573493</v>
      </c>
      <c r="H11" s="21">
        <v>0.75</v>
      </c>
      <c r="L11" s="6"/>
    </row>
    <row r="12" spans="1:22" x14ac:dyDescent="0.25">
      <c r="A12" s="72"/>
      <c r="B12" s="72"/>
      <c r="C12" s="9" t="s">
        <v>9</v>
      </c>
      <c r="D12" s="8">
        <v>93</v>
      </c>
      <c r="E12" s="8">
        <v>45</v>
      </c>
      <c r="F12" s="23">
        <v>0.4838709677419355</v>
      </c>
      <c r="G12" s="18">
        <f t="shared" si="0"/>
        <v>0.51577998196573493</v>
      </c>
      <c r="H12" s="21">
        <v>0.75</v>
      </c>
      <c r="L12" s="6"/>
    </row>
    <row r="13" spans="1:22" x14ac:dyDescent="0.25">
      <c r="A13" s="72"/>
      <c r="B13" s="72"/>
      <c r="C13" s="9" t="s">
        <v>10</v>
      </c>
      <c r="D13" s="8">
        <v>41</v>
      </c>
      <c r="E13" s="8">
        <v>20</v>
      </c>
      <c r="F13" s="23">
        <v>0.48780487804878048</v>
      </c>
      <c r="G13" s="18">
        <f t="shared" si="0"/>
        <v>0.51577998196573493</v>
      </c>
      <c r="H13" s="21">
        <v>0.75</v>
      </c>
      <c r="L13" s="6"/>
    </row>
    <row r="14" spans="1:22" x14ac:dyDescent="0.25">
      <c r="A14" s="72"/>
      <c r="B14" s="72"/>
      <c r="C14" s="10" t="s">
        <v>31</v>
      </c>
      <c r="D14" s="16">
        <v>391</v>
      </c>
      <c r="E14" s="16">
        <v>221</v>
      </c>
      <c r="F14" s="24">
        <v>0.56521739130434778</v>
      </c>
      <c r="G14" s="18">
        <f t="shared" si="0"/>
        <v>0.51577998196573493</v>
      </c>
      <c r="H14" s="21">
        <v>0.75</v>
      </c>
      <c r="L14" s="6"/>
    </row>
    <row r="15" spans="1:22" x14ac:dyDescent="0.25">
      <c r="A15" s="72" t="s">
        <v>11</v>
      </c>
      <c r="B15" s="72"/>
      <c r="C15" s="9" t="s">
        <v>12</v>
      </c>
      <c r="D15" s="8">
        <v>2</v>
      </c>
      <c r="E15" s="8">
        <v>0</v>
      </c>
      <c r="F15" s="23">
        <v>0</v>
      </c>
      <c r="G15" s="18">
        <f t="shared" si="0"/>
        <v>0.51577998196573493</v>
      </c>
      <c r="H15" s="21">
        <v>0.75</v>
      </c>
      <c r="L15" s="6"/>
    </row>
    <row r="16" spans="1:22" x14ac:dyDescent="0.25">
      <c r="A16" s="72"/>
      <c r="B16" s="72"/>
      <c r="C16" s="9" t="s">
        <v>13</v>
      </c>
      <c r="D16" s="8">
        <v>19</v>
      </c>
      <c r="E16" s="8">
        <v>6</v>
      </c>
      <c r="F16" s="23">
        <v>0.31578947368421051</v>
      </c>
      <c r="G16" s="18">
        <f t="shared" si="0"/>
        <v>0.51577998196573493</v>
      </c>
      <c r="H16" s="21">
        <v>0.75</v>
      </c>
      <c r="L16" s="6"/>
    </row>
    <row r="17" spans="1:12" x14ac:dyDescent="0.25">
      <c r="A17" s="72"/>
      <c r="B17" s="72"/>
      <c r="C17" s="9" t="s">
        <v>14</v>
      </c>
      <c r="D17" s="8">
        <v>16</v>
      </c>
      <c r="E17" s="8">
        <v>7</v>
      </c>
      <c r="F17" s="23">
        <v>0.4375</v>
      </c>
      <c r="G17" s="18">
        <f t="shared" si="0"/>
        <v>0.51577998196573493</v>
      </c>
      <c r="H17" s="21">
        <v>0.75</v>
      </c>
      <c r="L17" s="6"/>
    </row>
    <row r="18" spans="1:12" x14ac:dyDescent="0.25">
      <c r="A18" s="72"/>
      <c r="B18" s="72"/>
      <c r="C18" s="9" t="s">
        <v>15</v>
      </c>
      <c r="D18" s="8">
        <v>20</v>
      </c>
      <c r="E18" s="8">
        <v>5</v>
      </c>
      <c r="F18" s="23">
        <v>0.25</v>
      </c>
      <c r="G18" s="18">
        <f t="shared" si="0"/>
        <v>0.51577998196573493</v>
      </c>
      <c r="H18" s="21">
        <v>0.75</v>
      </c>
      <c r="L18" s="6"/>
    </row>
    <row r="19" spans="1:12" x14ac:dyDescent="0.25">
      <c r="A19" s="72"/>
      <c r="B19" s="72"/>
      <c r="C19" s="9" t="s">
        <v>16</v>
      </c>
      <c r="D19" s="8">
        <v>30</v>
      </c>
      <c r="E19" s="8">
        <v>15</v>
      </c>
      <c r="F19" s="23">
        <v>0.5</v>
      </c>
      <c r="G19" s="18">
        <f t="shared" si="0"/>
        <v>0.51577998196573493</v>
      </c>
      <c r="H19" s="21">
        <v>0.75</v>
      </c>
      <c r="L19" s="6"/>
    </row>
    <row r="20" spans="1:12" x14ac:dyDescent="0.25">
      <c r="A20" s="72"/>
      <c r="B20" s="72"/>
      <c r="C20" s="9" t="s">
        <v>17</v>
      </c>
      <c r="D20" s="8">
        <v>7</v>
      </c>
      <c r="E20" s="8">
        <v>5</v>
      </c>
      <c r="F20" s="23">
        <v>0.7142857142857143</v>
      </c>
      <c r="G20" s="18">
        <f t="shared" si="0"/>
        <v>0.51577998196573493</v>
      </c>
      <c r="H20" s="21">
        <v>0.75</v>
      </c>
      <c r="L20" s="6"/>
    </row>
    <row r="21" spans="1:12" x14ac:dyDescent="0.25">
      <c r="A21" s="72"/>
      <c r="B21" s="72"/>
      <c r="C21" s="9" t="s">
        <v>18</v>
      </c>
      <c r="D21" s="8">
        <v>21</v>
      </c>
      <c r="E21" s="8">
        <v>8</v>
      </c>
      <c r="F21" s="23">
        <v>0.38095238095238093</v>
      </c>
      <c r="G21" s="18">
        <f t="shared" si="0"/>
        <v>0.51577998196573493</v>
      </c>
      <c r="H21" s="21">
        <v>0.75</v>
      </c>
      <c r="L21" s="6"/>
    </row>
    <row r="22" spans="1:12" x14ac:dyDescent="0.25">
      <c r="A22" s="72"/>
      <c r="B22" s="72"/>
      <c r="C22" s="9" t="s">
        <v>19</v>
      </c>
      <c r="D22" s="8">
        <v>48</v>
      </c>
      <c r="E22" s="8">
        <v>15</v>
      </c>
      <c r="F22" s="23">
        <v>0.3125</v>
      </c>
      <c r="G22" s="18">
        <f t="shared" si="0"/>
        <v>0.51577998196573493</v>
      </c>
      <c r="H22" s="21">
        <v>0.75</v>
      </c>
      <c r="L22" s="6"/>
    </row>
    <row r="23" spans="1:12" x14ac:dyDescent="0.25">
      <c r="A23" s="72"/>
      <c r="B23" s="72"/>
      <c r="C23" s="9" t="s">
        <v>20</v>
      </c>
      <c r="D23" s="8">
        <v>24</v>
      </c>
      <c r="E23" s="8">
        <v>9</v>
      </c>
      <c r="F23" s="23">
        <v>0.375</v>
      </c>
      <c r="G23" s="18">
        <f t="shared" si="0"/>
        <v>0.51577998196573493</v>
      </c>
      <c r="H23" s="21">
        <v>0.75</v>
      </c>
      <c r="L23" s="6"/>
    </row>
    <row r="24" spans="1:12" x14ac:dyDescent="0.25">
      <c r="A24" s="72"/>
      <c r="B24" s="72"/>
      <c r="C24" s="9" t="s">
        <v>21</v>
      </c>
      <c r="D24" s="8">
        <v>4</v>
      </c>
      <c r="E24" s="8">
        <v>1</v>
      </c>
      <c r="F24" s="23">
        <v>0.25</v>
      </c>
      <c r="G24" s="18">
        <f t="shared" si="0"/>
        <v>0.51577998196573493</v>
      </c>
      <c r="H24" s="21">
        <v>0.75</v>
      </c>
      <c r="L24" s="6"/>
    </row>
    <row r="25" spans="1:12" x14ac:dyDescent="0.25">
      <c r="A25" s="72"/>
      <c r="B25" s="72"/>
      <c r="C25" s="9" t="s">
        <v>22</v>
      </c>
      <c r="D25" s="8">
        <v>21</v>
      </c>
      <c r="E25" s="8">
        <v>12</v>
      </c>
      <c r="F25" s="23">
        <v>0.5714285714285714</v>
      </c>
      <c r="G25" s="18">
        <f t="shared" si="0"/>
        <v>0.51577998196573493</v>
      </c>
      <c r="H25" s="21">
        <v>0.75</v>
      </c>
      <c r="L25" s="11"/>
    </row>
    <row r="26" spans="1:12" x14ac:dyDescent="0.25">
      <c r="A26" s="72"/>
      <c r="B26" s="72"/>
      <c r="C26" s="9" t="s">
        <v>23</v>
      </c>
      <c r="D26" s="8">
        <v>35</v>
      </c>
      <c r="E26" s="8">
        <v>9</v>
      </c>
      <c r="F26" s="23">
        <v>0.25714285714285712</v>
      </c>
      <c r="G26" s="18">
        <f t="shared" si="0"/>
        <v>0.51577998196573493</v>
      </c>
      <c r="H26" s="21">
        <v>0.75</v>
      </c>
    </row>
    <row r="27" spans="1:12" x14ac:dyDescent="0.25">
      <c r="A27" s="72"/>
      <c r="B27" s="72"/>
      <c r="C27" s="10" t="s">
        <v>24</v>
      </c>
      <c r="D27" s="16">
        <v>247</v>
      </c>
      <c r="E27" s="16">
        <v>92</v>
      </c>
      <c r="F27" s="24">
        <v>0.37246963562753038</v>
      </c>
      <c r="G27" s="18">
        <f t="shared" si="0"/>
        <v>0.51577998196573493</v>
      </c>
      <c r="H27" s="21">
        <v>0.75</v>
      </c>
    </row>
    <row r="28" spans="1:12" x14ac:dyDescent="0.25">
      <c r="A28" s="70" t="s">
        <v>25</v>
      </c>
      <c r="B28" s="77"/>
      <c r="C28" s="71"/>
      <c r="D28" s="16">
        <v>1109</v>
      </c>
      <c r="E28" s="16">
        <v>572</v>
      </c>
      <c r="F28" s="32">
        <v>0.51577998196573493</v>
      </c>
      <c r="G28" s="17"/>
    </row>
    <row r="31" spans="1:12" ht="35.25" customHeight="1" x14ac:dyDescent="0.25">
      <c r="A31" s="78" t="s">
        <v>32</v>
      </c>
      <c r="B31" s="78"/>
      <c r="C31" s="78"/>
      <c r="D31" s="78"/>
      <c r="E31" s="78"/>
      <c r="F31" s="78"/>
      <c r="G31" s="78"/>
    </row>
    <row r="32" spans="1:12" ht="15" customHeight="1" x14ac:dyDescent="0.25">
      <c r="A32" s="64" t="s">
        <v>1</v>
      </c>
      <c r="B32" s="65"/>
      <c r="C32" s="72" t="s">
        <v>26</v>
      </c>
      <c r="D32" s="73" t="s">
        <v>52</v>
      </c>
      <c r="E32" s="73" t="s">
        <v>53</v>
      </c>
      <c r="F32" s="73" t="s">
        <v>54</v>
      </c>
    </row>
    <row r="33" spans="1:21" ht="23.25" customHeight="1" x14ac:dyDescent="0.25">
      <c r="A33" s="66"/>
      <c r="B33" s="67"/>
      <c r="C33" s="72"/>
      <c r="D33" s="73"/>
      <c r="E33" s="73"/>
      <c r="F33" s="73"/>
    </row>
    <row r="34" spans="1:21" ht="48" customHeight="1" x14ac:dyDescent="0.25">
      <c r="A34" s="66"/>
      <c r="B34" s="67"/>
      <c r="C34" s="72"/>
      <c r="D34" s="73"/>
      <c r="E34" s="73"/>
      <c r="F34" s="73"/>
      <c r="T34" s="79" t="s">
        <v>40</v>
      </c>
      <c r="U34" s="80"/>
    </row>
    <row r="35" spans="1:21" x14ac:dyDescent="0.25">
      <c r="A35" s="66"/>
      <c r="B35" s="67"/>
      <c r="C35" s="72"/>
      <c r="D35" s="73"/>
      <c r="E35" s="73"/>
      <c r="F35" s="73"/>
      <c r="T35" s="28" t="s">
        <v>27</v>
      </c>
      <c r="U35" s="29">
        <v>209</v>
      </c>
    </row>
    <row r="36" spans="1:21" x14ac:dyDescent="0.25">
      <c r="A36" s="64" t="s">
        <v>2</v>
      </c>
      <c r="B36" s="65"/>
      <c r="C36" s="7" t="s">
        <v>3</v>
      </c>
      <c r="D36" s="8">
        <v>267</v>
      </c>
      <c r="E36" s="8">
        <v>148</v>
      </c>
      <c r="F36" s="23">
        <v>0.55430711610486894</v>
      </c>
      <c r="G36" s="21">
        <f>$F$57</f>
        <v>0.49323715058611362</v>
      </c>
      <c r="T36" s="28" t="s">
        <v>33</v>
      </c>
      <c r="U36" s="29">
        <v>150</v>
      </c>
    </row>
    <row r="37" spans="1:21" x14ac:dyDescent="0.25">
      <c r="A37" s="66"/>
      <c r="B37" s="67"/>
      <c r="C37" s="9" t="s">
        <v>4</v>
      </c>
      <c r="D37" s="8">
        <v>204</v>
      </c>
      <c r="E37" s="8">
        <v>89</v>
      </c>
      <c r="F37" s="23">
        <v>0.43627450980392157</v>
      </c>
      <c r="G37" s="21">
        <f t="shared" ref="G37:G56" si="1">$F$57</f>
        <v>0.49323715058611362</v>
      </c>
      <c r="T37" s="28" t="s">
        <v>28</v>
      </c>
      <c r="U37" s="29">
        <v>97</v>
      </c>
    </row>
    <row r="38" spans="1:21" x14ac:dyDescent="0.25">
      <c r="A38" s="68"/>
      <c r="B38" s="69"/>
      <c r="C38" s="10" t="s">
        <v>5</v>
      </c>
      <c r="D38" s="16">
        <v>471</v>
      </c>
      <c r="E38" s="16">
        <v>237</v>
      </c>
      <c r="F38" s="24">
        <v>0.50318471337579618</v>
      </c>
      <c r="G38" s="21">
        <f t="shared" si="1"/>
        <v>0.49323715058611362</v>
      </c>
      <c r="T38" s="28" t="s">
        <v>29</v>
      </c>
      <c r="U38" s="29">
        <v>91</v>
      </c>
    </row>
    <row r="39" spans="1:21" x14ac:dyDescent="0.25">
      <c r="A39" s="72" t="s">
        <v>6</v>
      </c>
      <c r="B39" s="72"/>
      <c r="C39" s="9" t="s">
        <v>7</v>
      </c>
      <c r="D39" s="8">
        <v>130</v>
      </c>
      <c r="E39" s="8">
        <v>74</v>
      </c>
      <c r="F39" s="23">
        <v>0.56923076923076921</v>
      </c>
      <c r="G39" s="21">
        <f t="shared" si="1"/>
        <v>0.49323715058611362</v>
      </c>
      <c r="T39" s="30" t="s">
        <v>25</v>
      </c>
      <c r="U39" s="31">
        <v>547</v>
      </c>
    </row>
    <row r="40" spans="1:21" x14ac:dyDescent="0.25">
      <c r="A40" s="72"/>
      <c r="B40" s="72"/>
      <c r="C40" s="9" t="s">
        <v>8</v>
      </c>
      <c r="D40" s="8">
        <v>127</v>
      </c>
      <c r="E40" s="8">
        <v>96</v>
      </c>
      <c r="F40" s="23">
        <v>0.75590551181102361</v>
      </c>
      <c r="G40" s="21">
        <f t="shared" si="1"/>
        <v>0.49323715058611362</v>
      </c>
    </row>
    <row r="41" spans="1:21" x14ac:dyDescent="0.25">
      <c r="A41" s="72"/>
      <c r="B41" s="72"/>
      <c r="C41" s="9" t="s">
        <v>9</v>
      </c>
      <c r="D41" s="8">
        <v>93</v>
      </c>
      <c r="E41" s="8">
        <v>37</v>
      </c>
      <c r="F41" s="23">
        <v>0.39784946236559138</v>
      </c>
      <c r="G41" s="21">
        <f t="shared" si="1"/>
        <v>0.49323715058611362</v>
      </c>
    </row>
    <row r="42" spans="1:21" x14ac:dyDescent="0.25">
      <c r="A42" s="72"/>
      <c r="B42" s="72"/>
      <c r="C42" s="9" t="s">
        <v>10</v>
      </c>
      <c r="D42" s="8">
        <v>41</v>
      </c>
      <c r="E42" s="8">
        <v>9</v>
      </c>
      <c r="F42" s="23">
        <v>0.21951219512195122</v>
      </c>
      <c r="G42" s="21">
        <f t="shared" si="1"/>
        <v>0.49323715058611362</v>
      </c>
    </row>
    <row r="43" spans="1:21" x14ac:dyDescent="0.25">
      <c r="A43" s="72"/>
      <c r="B43" s="72"/>
      <c r="C43" s="10" t="s">
        <v>31</v>
      </c>
      <c r="D43" s="16">
        <v>391</v>
      </c>
      <c r="E43" s="16">
        <v>216</v>
      </c>
      <c r="F43" s="24">
        <v>0.55242966751918154</v>
      </c>
      <c r="G43" s="21">
        <f t="shared" si="1"/>
        <v>0.49323715058611362</v>
      </c>
    </row>
    <row r="44" spans="1:21" x14ac:dyDescent="0.25">
      <c r="A44" s="72" t="s">
        <v>11</v>
      </c>
      <c r="B44" s="72"/>
      <c r="C44" s="9" t="s">
        <v>12</v>
      </c>
      <c r="D44" s="8">
        <v>2</v>
      </c>
      <c r="E44" s="8">
        <v>1</v>
      </c>
      <c r="F44" s="23">
        <v>0.5</v>
      </c>
      <c r="G44" s="21">
        <f t="shared" si="1"/>
        <v>0.49323715058611362</v>
      </c>
    </row>
    <row r="45" spans="1:21" x14ac:dyDescent="0.25">
      <c r="A45" s="72"/>
      <c r="B45" s="72"/>
      <c r="C45" s="9" t="s">
        <v>13</v>
      </c>
      <c r="D45" s="8">
        <v>19</v>
      </c>
      <c r="E45" s="8">
        <v>5</v>
      </c>
      <c r="F45" s="23">
        <v>0.26315789473684209</v>
      </c>
      <c r="G45" s="21">
        <f t="shared" si="1"/>
        <v>0.49323715058611362</v>
      </c>
    </row>
    <row r="46" spans="1:21" x14ac:dyDescent="0.25">
      <c r="A46" s="72"/>
      <c r="B46" s="72"/>
      <c r="C46" s="9" t="s">
        <v>14</v>
      </c>
      <c r="D46" s="8">
        <v>16</v>
      </c>
      <c r="E46" s="8">
        <v>6</v>
      </c>
      <c r="F46" s="23">
        <v>0.375</v>
      </c>
      <c r="G46" s="21">
        <f t="shared" si="1"/>
        <v>0.49323715058611362</v>
      </c>
    </row>
    <row r="47" spans="1:21" x14ac:dyDescent="0.25">
      <c r="A47" s="72"/>
      <c r="B47" s="72"/>
      <c r="C47" s="9" t="s">
        <v>15</v>
      </c>
      <c r="D47" s="8">
        <v>20</v>
      </c>
      <c r="E47" s="8">
        <v>6</v>
      </c>
      <c r="F47" s="23">
        <v>0.3</v>
      </c>
      <c r="G47" s="21">
        <f t="shared" si="1"/>
        <v>0.49323715058611362</v>
      </c>
    </row>
    <row r="48" spans="1:21" x14ac:dyDescent="0.25">
      <c r="A48" s="72"/>
      <c r="B48" s="72"/>
      <c r="C48" s="9" t="s">
        <v>16</v>
      </c>
      <c r="D48" s="8">
        <v>30</v>
      </c>
      <c r="E48" s="8">
        <v>14</v>
      </c>
      <c r="F48" s="23">
        <v>0.46666666666666667</v>
      </c>
      <c r="G48" s="21">
        <f t="shared" si="1"/>
        <v>0.49323715058611362</v>
      </c>
    </row>
    <row r="49" spans="1:7" x14ac:dyDescent="0.25">
      <c r="A49" s="72"/>
      <c r="B49" s="72"/>
      <c r="C49" s="9" t="s">
        <v>17</v>
      </c>
      <c r="D49" s="8">
        <v>7</v>
      </c>
      <c r="E49" s="8">
        <v>3</v>
      </c>
      <c r="F49" s="23">
        <v>0.42857142857142855</v>
      </c>
      <c r="G49" s="21">
        <f t="shared" si="1"/>
        <v>0.49323715058611362</v>
      </c>
    </row>
    <row r="50" spans="1:7" x14ac:dyDescent="0.25">
      <c r="A50" s="72"/>
      <c r="B50" s="72"/>
      <c r="C50" s="9" t="s">
        <v>18</v>
      </c>
      <c r="D50" s="8">
        <v>21</v>
      </c>
      <c r="E50" s="8">
        <v>6</v>
      </c>
      <c r="F50" s="23">
        <v>0.2857142857142857</v>
      </c>
      <c r="G50" s="21">
        <f t="shared" si="1"/>
        <v>0.49323715058611362</v>
      </c>
    </row>
    <row r="51" spans="1:7" x14ac:dyDescent="0.25">
      <c r="A51" s="72"/>
      <c r="B51" s="72"/>
      <c r="C51" s="9" t="s">
        <v>19</v>
      </c>
      <c r="D51" s="8">
        <v>48</v>
      </c>
      <c r="E51" s="8">
        <v>24</v>
      </c>
      <c r="F51" s="23">
        <v>0.5</v>
      </c>
      <c r="G51" s="21">
        <f t="shared" si="1"/>
        <v>0.49323715058611362</v>
      </c>
    </row>
    <row r="52" spans="1:7" x14ac:dyDescent="0.25">
      <c r="A52" s="72"/>
      <c r="B52" s="72"/>
      <c r="C52" s="9" t="s">
        <v>20</v>
      </c>
      <c r="D52" s="8">
        <v>24</v>
      </c>
      <c r="E52" s="8">
        <v>13</v>
      </c>
      <c r="F52" s="23">
        <v>0.54166666666666663</v>
      </c>
      <c r="G52" s="21">
        <f t="shared" si="1"/>
        <v>0.49323715058611362</v>
      </c>
    </row>
    <row r="53" spans="1:7" x14ac:dyDescent="0.25">
      <c r="A53" s="72"/>
      <c r="B53" s="72"/>
      <c r="C53" s="9" t="s">
        <v>21</v>
      </c>
      <c r="D53" s="8">
        <v>4</v>
      </c>
      <c r="E53" s="8">
        <v>0</v>
      </c>
      <c r="F53" s="23">
        <v>0</v>
      </c>
      <c r="G53" s="21">
        <f t="shared" si="1"/>
        <v>0.49323715058611362</v>
      </c>
    </row>
    <row r="54" spans="1:7" x14ac:dyDescent="0.25">
      <c r="A54" s="72"/>
      <c r="B54" s="72"/>
      <c r="C54" s="9" t="s">
        <v>22</v>
      </c>
      <c r="D54" s="8">
        <v>21</v>
      </c>
      <c r="E54" s="8">
        <v>11</v>
      </c>
      <c r="F54" s="23">
        <v>0.52380952380952384</v>
      </c>
      <c r="G54" s="21">
        <f t="shared" si="1"/>
        <v>0.49323715058611362</v>
      </c>
    </row>
    <row r="55" spans="1:7" x14ac:dyDescent="0.25">
      <c r="A55" s="72"/>
      <c r="B55" s="72"/>
      <c r="C55" s="9" t="s">
        <v>23</v>
      </c>
      <c r="D55" s="8">
        <v>35</v>
      </c>
      <c r="E55" s="8">
        <v>5</v>
      </c>
      <c r="F55" s="23">
        <v>0.14285714285714285</v>
      </c>
      <c r="G55" s="21">
        <f t="shared" si="1"/>
        <v>0.49323715058611362</v>
      </c>
    </row>
    <row r="56" spans="1:7" x14ac:dyDescent="0.25">
      <c r="A56" s="72"/>
      <c r="B56" s="72"/>
      <c r="C56" s="10" t="s">
        <v>24</v>
      </c>
      <c r="D56" s="16">
        <v>247</v>
      </c>
      <c r="E56" s="16">
        <v>94</v>
      </c>
      <c r="F56" s="24">
        <v>0.38056680161943318</v>
      </c>
      <c r="G56" s="21">
        <f t="shared" si="1"/>
        <v>0.49323715058611362</v>
      </c>
    </row>
    <row r="57" spans="1:7" x14ac:dyDescent="0.25">
      <c r="A57" s="70" t="s">
        <v>25</v>
      </c>
      <c r="B57" s="77"/>
      <c r="C57" s="71"/>
      <c r="D57" s="16">
        <v>1109</v>
      </c>
      <c r="E57" s="16">
        <v>547</v>
      </c>
      <c r="F57" s="32">
        <v>0.49323715058611362</v>
      </c>
      <c r="G57" s="25"/>
    </row>
  </sheetData>
  <mergeCells count="21">
    <mergeCell ref="T5:U5"/>
    <mergeCell ref="T34:U34"/>
    <mergeCell ref="F3:F6"/>
    <mergeCell ref="A36:B38"/>
    <mergeCell ref="A39:B43"/>
    <mergeCell ref="A7:B9"/>
    <mergeCell ref="A3:B6"/>
    <mergeCell ref="C3:C6"/>
    <mergeCell ref="D3:D6"/>
    <mergeCell ref="E3:E6"/>
    <mergeCell ref="A44:B56"/>
    <mergeCell ref="A57:C57"/>
    <mergeCell ref="A10:B14"/>
    <mergeCell ref="A15:B27"/>
    <mergeCell ref="A28:C28"/>
    <mergeCell ref="A31:G31"/>
    <mergeCell ref="A32:B35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"/>
  <sheetViews>
    <sheetView topLeftCell="A28" workbookViewId="0">
      <selection activeCell="E9" sqref="E9:E10"/>
    </sheetView>
  </sheetViews>
  <sheetFormatPr defaultRowHeight="15" x14ac:dyDescent="0.25"/>
  <cols>
    <col min="4" max="4" width="19.28515625" customWidth="1"/>
    <col min="5" max="5" width="25.42578125" style="2" customWidth="1"/>
    <col min="6" max="6" width="26.28515625" customWidth="1"/>
    <col min="11" max="11" width="10.85546875" customWidth="1"/>
    <col min="12" max="12" width="16.42578125" customWidth="1"/>
  </cols>
  <sheetData>
    <row r="1" spans="1:22" s="5" customFormat="1" x14ac:dyDescent="0.2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5" customHeight="1" x14ac:dyDescent="0.25">
      <c r="A3" s="64" t="s">
        <v>1</v>
      </c>
      <c r="B3" s="65"/>
      <c r="C3" s="72" t="s">
        <v>26</v>
      </c>
      <c r="D3" s="73" t="s">
        <v>34</v>
      </c>
      <c r="E3" s="73" t="s">
        <v>38</v>
      </c>
      <c r="F3" s="73" t="s">
        <v>37</v>
      </c>
    </row>
    <row r="4" spans="1:22" x14ac:dyDescent="0.25">
      <c r="A4" s="66"/>
      <c r="B4" s="67"/>
      <c r="C4" s="72"/>
      <c r="D4" s="73"/>
      <c r="E4" s="73"/>
      <c r="F4" s="73"/>
    </row>
    <row r="5" spans="1:22" x14ac:dyDescent="0.25">
      <c r="A5" s="66"/>
      <c r="B5" s="67"/>
      <c r="C5" s="72"/>
      <c r="D5" s="73"/>
      <c r="E5" s="73"/>
      <c r="F5" s="73"/>
      <c r="K5" s="5"/>
      <c r="L5" s="6"/>
    </row>
    <row r="6" spans="1:22" ht="76.5" customHeight="1" x14ac:dyDescent="0.25">
      <c r="A6" s="66"/>
      <c r="B6" s="67"/>
      <c r="C6" s="72"/>
      <c r="D6" s="73"/>
      <c r="E6" s="73"/>
      <c r="F6" s="73"/>
      <c r="K6" s="5"/>
      <c r="L6" s="6"/>
    </row>
    <row r="7" spans="1:22" x14ac:dyDescent="0.25">
      <c r="A7" s="64" t="s">
        <v>2</v>
      </c>
      <c r="B7" s="65"/>
      <c r="C7" s="7" t="s">
        <v>3</v>
      </c>
      <c r="D7" s="8">
        <v>271</v>
      </c>
      <c r="E7" s="8">
        <v>130</v>
      </c>
      <c r="F7" s="23">
        <f>E7/D7</f>
        <v>0.47970479704797048</v>
      </c>
      <c r="G7" s="18">
        <f>$F$28</f>
        <v>0.48248407643312102</v>
      </c>
      <c r="H7" s="21">
        <v>0.75</v>
      </c>
      <c r="K7" s="5"/>
      <c r="L7" s="6"/>
    </row>
    <row r="8" spans="1:22" x14ac:dyDescent="0.25">
      <c r="A8" s="66"/>
      <c r="B8" s="67"/>
      <c r="C8" s="9" t="s">
        <v>4</v>
      </c>
      <c r="D8" s="8">
        <v>237</v>
      </c>
      <c r="E8" s="8">
        <v>121</v>
      </c>
      <c r="F8" s="23">
        <f t="shared" ref="F8:F28" si="0">E8/D8</f>
        <v>0.51054852320675104</v>
      </c>
      <c r="G8" s="18">
        <f t="shared" ref="G8:G27" si="1">$F$28</f>
        <v>0.48248407643312102</v>
      </c>
      <c r="H8" s="21">
        <v>0.75</v>
      </c>
      <c r="K8" s="5"/>
      <c r="L8" s="6"/>
    </row>
    <row r="9" spans="1:22" x14ac:dyDescent="0.25">
      <c r="A9" s="68"/>
      <c r="B9" s="69"/>
      <c r="C9" s="10" t="s">
        <v>5</v>
      </c>
      <c r="D9" s="16">
        <f>SUM(D7:D8)</f>
        <v>508</v>
      </c>
      <c r="E9" s="16">
        <f>SUM(E7:E8)</f>
        <v>251</v>
      </c>
      <c r="F9" s="24">
        <f t="shared" si="0"/>
        <v>0.49409448818897639</v>
      </c>
      <c r="G9" s="18">
        <f t="shared" si="1"/>
        <v>0.48248407643312102</v>
      </c>
      <c r="H9" s="21">
        <v>0.75</v>
      </c>
      <c r="L9" s="6"/>
    </row>
    <row r="10" spans="1:22" x14ac:dyDescent="0.25">
      <c r="A10" s="72" t="s">
        <v>6</v>
      </c>
      <c r="B10" s="72"/>
      <c r="C10" s="9" t="s">
        <v>7</v>
      </c>
      <c r="D10" s="8">
        <v>118</v>
      </c>
      <c r="E10" s="8">
        <v>71</v>
      </c>
      <c r="F10" s="23">
        <f t="shared" si="0"/>
        <v>0.60169491525423724</v>
      </c>
      <c r="G10" s="18">
        <f t="shared" si="1"/>
        <v>0.48248407643312102</v>
      </c>
      <c r="H10" s="21">
        <v>0.75</v>
      </c>
      <c r="L10" s="6"/>
    </row>
    <row r="11" spans="1:22" x14ac:dyDescent="0.25">
      <c r="A11" s="72"/>
      <c r="B11" s="72"/>
      <c r="C11" s="9" t="s">
        <v>8</v>
      </c>
      <c r="D11" s="8">
        <v>203</v>
      </c>
      <c r="E11" s="8">
        <v>123</v>
      </c>
      <c r="F11" s="23">
        <f t="shared" si="0"/>
        <v>0.60591133004926112</v>
      </c>
      <c r="G11" s="18">
        <f t="shared" si="1"/>
        <v>0.48248407643312102</v>
      </c>
      <c r="H11" s="21">
        <v>0.75</v>
      </c>
      <c r="L11" s="6"/>
    </row>
    <row r="12" spans="1:22" x14ac:dyDescent="0.25">
      <c r="A12" s="72"/>
      <c r="B12" s="72"/>
      <c r="C12" s="9" t="s">
        <v>9</v>
      </c>
      <c r="D12" s="8">
        <v>119</v>
      </c>
      <c r="E12" s="8">
        <v>46</v>
      </c>
      <c r="F12" s="23">
        <f t="shared" si="0"/>
        <v>0.38655462184873951</v>
      </c>
      <c r="G12" s="18">
        <f t="shared" si="1"/>
        <v>0.48248407643312102</v>
      </c>
      <c r="H12" s="21">
        <v>0.75</v>
      </c>
      <c r="L12" s="6"/>
    </row>
    <row r="13" spans="1:22" x14ac:dyDescent="0.25">
      <c r="A13" s="72"/>
      <c r="B13" s="72"/>
      <c r="C13" s="9" t="s">
        <v>10</v>
      </c>
      <c r="D13" s="8">
        <v>52</v>
      </c>
      <c r="E13" s="8">
        <v>15</v>
      </c>
      <c r="F13" s="23">
        <f t="shared" si="0"/>
        <v>0.28846153846153844</v>
      </c>
      <c r="G13" s="18">
        <f t="shared" si="1"/>
        <v>0.48248407643312102</v>
      </c>
      <c r="H13" s="21">
        <v>0.75</v>
      </c>
      <c r="L13" s="6"/>
    </row>
    <row r="14" spans="1:22" x14ac:dyDescent="0.25">
      <c r="A14" s="72"/>
      <c r="B14" s="72"/>
      <c r="C14" s="10" t="s">
        <v>31</v>
      </c>
      <c r="D14" s="16">
        <f>SUM(D10:D13)</f>
        <v>492</v>
      </c>
      <c r="E14" s="16">
        <f>SUM(E10:E13)</f>
        <v>255</v>
      </c>
      <c r="F14" s="24">
        <f t="shared" si="0"/>
        <v>0.51829268292682928</v>
      </c>
      <c r="G14" s="18">
        <f t="shared" si="1"/>
        <v>0.48248407643312102</v>
      </c>
      <c r="H14" s="21">
        <v>0.75</v>
      </c>
      <c r="L14" s="6"/>
    </row>
    <row r="15" spans="1:22" x14ac:dyDescent="0.25">
      <c r="A15" s="72" t="s">
        <v>11</v>
      </c>
      <c r="B15" s="72"/>
      <c r="C15" s="9" t="s">
        <v>12</v>
      </c>
      <c r="D15" s="8">
        <v>7</v>
      </c>
      <c r="E15" s="8">
        <v>1</v>
      </c>
      <c r="F15" s="23">
        <f t="shared" si="0"/>
        <v>0.14285714285714285</v>
      </c>
      <c r="G15" s="18">
        <f t="shared" si="1"/>
        <v>0.48248407643312102</v>
      </c>
      <c r="H15" s="21">
        <v>0.75</v>
      </c>
      <c r="L15" s="6"/>
    </row>
    <row r="16" spans="1:22" x14ac:dyDescent="0.25">
      <c r="A16" s="72"/>
      <c r="B16" s="72"/>
      <c r="C16" s="9" t="s">
        <v>13</v>
      </c>
      <c r="D16" s="8">
        <v>17</v>
      </c>
      <c r="E16" s="8">
        <v>4</v>
      </c>
      <c r="F16" s="23">
        <f t="shared" si="0"/>
        <v>0.23529411764705882</v>
      </c>
      <c r="G16" s="18">
        <f t="shared" si="1"/>
        <v>0.48248407643312102</v>
      </c>
      <c r="H16" s="21">
        <v>0.75</v>
      </c>
      <c r="L16" s="6"/>
    </row>
    <row r="17" spans="1:12" x14ac:dyDescent="0.25">
      <c r="A17" s="72"/>
      <c r="B17" s="72"/>
      <c r="C17" s="9" t="s">
        <v>14</v>
      </c>
      <c r="D17" s="8">
        <v>14</v>
      </c>
      <c r="E17" s="8">
        <v>2</v>
      </c>
      <c r="F17" s="23">
        <f t="shared" si="0"/>
        <v>0.14285714285714285</v>
      </c>
      <c r="G17" s="18">
        <f t="shared" si="1"/>
        <v>0.48248407643312102</v>
      </c>
      <c r="H17" s="21">
        <v>0.75</v>
      </c>
      <c r="L17" s="6"/>
    </row>
    <row r="18" spans="1:12" x14ac:dyDescent="0.25">
      <c r="A18" s="72"/>
      <c r="B18" s="72"/>
      <c r="C18" s="9" t="s">
        <v>15</v>
      </c>
      <c r="D18" s="8">
        <v>21</v>
      </c>
      <c r="E18" s="8">
        <v>10</v>
      </c>
      <c r="F18" s="23">
        <f t="shared" si="0"/>
        <v>0.47619047619047616</v>
      </c>
      <c r="G18" s="18">
        <f t="shared" si="1"/>
        <v>0.48248407643312102</v>
      </c>
      <c r="H18" s="21">
        <v>0.75</v>
      </c>
      <c r="L18" s="6"/>
    </row>
    <row r="19" spans="1:12" x14ac:dyDescent="0.25">
      <c r="A19" s="72"/>
      <c r="B19" s="72"/>
      <c r="C19" s="9" t="s">
        <v>16</v>
      </c>
      <c r="D19" s="8">
        <v>21</v>
      </c>
      <c r="E19" s="8">
        <v>12</v>
      </c>
      <c r="F19" s="23">
        <f t="shared" si="0"/>
        <v>0.5714285714285714</v>
      </c>
      <c r="G19" s="18">
        <f t="shared" si="1"/>
        <v>0.48248407643312102</v>
      </c>
      <c r="H19" s="21">
        <v>0.75</v>
      </c>
      <c r="L19" s="6"/>
    </row>
    <row r="20" spans="1:12" x14ac:dyDescent="0.25">
      <c r="A20" s="72"/>
      <c r="B20" s="72"/>
      <c r="C20" s="9" t="s">
        <v>17</v>
      </c>
      <c r="D20" s="8">
        <v>10</v>
      </c>
      <c r="E20" s="8">
        <v>2</v>
      </c>
      <c r="F20" s="23">
        <f t="shared" si="0"/>
        <v>0.2</v>
      </c>
      <c r="G20" s="18">
        <f t="shared" si="1"/>
        <v>0.48248407643312102</v>
      </c>
      <c r="H20" s="21">
        <v>0.75</v>
      </c>
      <c r="L20" s="6"/>
    </row>
    <row r="21" spans="1:12" x14ac:dyDescent="0.25">
      <c r="A21" s="72"/>
      <c r="B21" s="72"/>
      <c r="C21" s="9" t="s">
        <v>18</v>
      </c>
      <c r="D21" s="8">
        <v>19</v>
      </c>
      <c r="E21" s="8">
        <v>5</v>
      </c>
      <c r="F21" s="23">
        <f t="shared" si="0"/>
        <v>0.26315789473684209</v>
      </c>
      <c r="G21" s="18">
        <f t="shared" si="1"/>
        <v>0.48248407643312102</v>
      </c>
      <c r="H21" s="21">
        <v>0.75</v>
      </c>
      <c r="L21" s="6"/>
    </row>
    <row r="22" spans="1:12" x14ac:dyDescent="0.25">
      <c r="A22" s="72"/>
      <c r="B22" s="72"/>
      <c r="C22" s="9" t="s">
        <v>19</v>
      </c>
      <c r="D22" s="8">
        <v>33</v>
      </c>
      <c r="E22" s="8">
        <v>12</v>
      </c>
      <c r="F22" s="23">
        <f t="shared" si="0"/>
        <v>0.36363636363636365</v>
      </c>
      <c r="G22" s="18">
        <f t="shared" si="1"/>
        <v>0.48248407643312102</v>
      </c>
      <c r="H22" s="21">
        <v>0.75</v>
      </c>
      <c r="L22" s="6"/>
    </row>
    <row r="23" spans="1:12" x14ac:dyDescent="0.25">
      <c r="A23" s="72"/>
      <c r="B23" s="72"/>
      <c r="C23" s="9" t="s">
        <v>20</v>
      </c>
      <c r="D23" s="8">
        <v>36</v>
      </c>
      <c r="E23" s="8">
        <v>17</v>
      </c>
      <c r="F23" s="23">
        <f t="shared" si="0"/>
        <v>0.47222222222222221</v>
      </c>
      <c r="G23" s="18">
        <f t="shared" si="1"/>
        <v>0.48248407643312102</v>
      </c>
      <c r="H23" s="21">
        <v>0.75</v>
      </c>
      <c r="L23" s="6"/>
    </row>
    <row r="24" spans="1:12" x14ac:dyDescent="0.25">
      <c r="A24" s="72"/>
      <c r="B24" s="72"/>
      <c r="C24" s="9" t="s">
        <v>21</v>
      </c>
      <c r="D24" s="8">
        <v>3</v>
      </c>
      <c r="E24" s="8">
        <v>1</v>
      </c>
      <c r="F24" s="23">
        <f t="shared" si="0"/>
        <v>0.33333333333333331</v>
      </c>
      <c r="G24" s="18">
        <f t="shared" si="1"/>
        <v>0.48248407643312102</v>
      </c>
      <c r="H24" s="21">
        <v>0.75</v>
      </c>
      <c r="L24" s="6"/>
    </row>
    <row r="25" spans="1:12" x14ac:dyDescent="0.25">
      <c r="A25" s="72"/>
      <c r="B25" s="72"/>
      <c r="C25" s="9" t="s">
        <v>22</v>
      </c>
      <c r="D25" s="8">
        <v>19</v>
      </c>
      <c r="E25" s="8">
        <v>11</v>
      </c>
      <c r="F25" s="23">
        <f t="shared" si="0"/>
        <v>0.57894736842105265</v>
      </c>
      <c r="G25" s="18">
        <f t="shared" si="1"/>
        <v>0.48248407643312102</v>
      </c>
      <c r="H25" s="21">
        <v>0.75</v>
      </c>
      <c r="L25" s="11"/>
    </row>
    <row r="26" spans="1:12" x14ac:dyDescent="0.25">
      <c r="A26" s="72"/>
      <c r="B26" s="72"/>
      <c r="C26" s="9" t="s">
        <v>23</v>
      </c>
      <c r="D26" s="8">
        <v>56</v>
      </c>
      <c r="E26" s="8">
        <v>23</v>
      </c>
      <c r="F26" s="23">
        <f t="shared" si="0"/>
        <v>0.4107142857142857</v>
      </c>
      <c r="G26" s="18">
        <f t="shared" si="1"/>
        <v>0.48248407643312102</v>
      </c>
      <c r="H26" s="21">
        <v>0.75</v>
      </c>
    </row>
    <row r="27" spans="1:12" x14ac:dyDescent="0.25">
      <c r="A27" s="72"/>
      <c r="B27" s="72"/>
      <c r="C27" s="10" t="s">
        <v>24</v>
      </c>
      <c r="D27" s="16">
        <f>SUM(D15:D26)</f>
        <v>256</v>
      </c>
      <c r="E27" s="16">
        <f>SUM(E15:E26)</f>
        <v>100</v>
      </c>
      <c r="F27" s="24">
        <f t="shared" si="0"/>
        <v>0.390625</v>
      </c>
      <c r="G27" s="18">
        <f t="shared" si="1"/>
        <v>0.48248407643312102</v>
      </c>
      <c r="H27" s="21">
        <v>0.75</v>
      </c>
    </row>
    <row r="28" spans="1:12" x14ac:dyDescent="0.25">
      <c r="A28" s="70" t="s">
        <v>25</v>
      </c>
      <c r="B28" s="77"/>
      <c r="C28" s="71"/>
      <c r="D28" s="16">
        <v>1256</v>
      </c>
      <c r="E28" s="16">
        <v>606</v>
      </c>
      <c r="F28" s="24">
        <f t="shared" si="0"/>
        <v>0.48248407643312102</v>
      </c>
      <c r="G28" s="17"/>
    </row>
    <row r="31" spans="1:12" ht="35.25" customHeight="1" x14ac:dyDescent="0.25">
      <c r="A31" s="78" t="s">
        <v>32</v>
      </c>
      <c r="B31" s="78"/>
      <c r="C31" s="78"/>
      <c r="D31" s="78"/>
      <c r="E31" s="78"/>
      <c r="F31" s="78"/>
      <c r="G31" s="78"/>
    </row>
    <row r="32" spans="1:12" ht="15" customHeight="1" x14ac:dyDescent="0.25">
      <c r="A32" s="64" t="s">
        <v>1</v>
      </c>
      <c r="B32" s="65"/>
      <c r="C32" s="72" t="s">
        <v>26</v>
      </c>
      <c r="D32" s="73" t="s">
        <v>34</v>
      </c>
      <c r="E32" s="73" t="s">
        <v>35</v>
      </c>
      <c r="F32" s="73" t="s">
        <v>36</v>
      </c>
    </row>
    <row r="33" spans="1:7" ht="28.5" customHeight="1" x14ac:dyDescent="0.25">
      <c r="A33" s="66"/>
      <c r="B33" s="67"/>
      <c r="C33" s="72"/>
      <c r="D33" s="73"/>
      <c r="E33" s="73"/>
      <c r="F33" s="73"/>
    </row>
    <row r="34" spans="1:7" ht="27.75" customHeight="1" x14ac:dyDescent="0.25">
      <c r="A34" s="66"/>
      <c r="B34" s="67"/>
      <c r="C34" s="72"/>
      <c r="D34" s="73"/>
      <c r="E34" s="73"/>
      <c r="F34" s="73"/>
    </row>
    <row r="35" spans="1:7" ht="43.5" customHeight="1" x14ac:dyDescent="0.25">
      <c r="A35" s="66"/>
      <c r="B35" s="67"/>
      <c r="C35" s="72"/>
      <c r="D35" s="73"/>
      <c r="E35" s="73"/>
      <c r="F35" s="73"/>
    </row>
    <row r="36" spans="1:7" x14ac:dyDescent="0.25">
      <c r="A36" s="64" t="s">
        <v>2</v>
      </c>
      <c r="B36" s="65"/>
      <c r="C36" s="7" t="s">
        <v>3</v>
      </c>
      <c r="D36" s="8">
        <v>271</v>
      </c>
      <c r="E36" s="8">
        <v>139</v>
      </c>
      <c r="F36" s="23">
        <f>E36/D36</f>
        <v>0.51291512915129156</v>
      </c>
      <c r="G36" s="21">
        <f>$F$57</f>
        <v>0.49283439490445857</v>
      </c>
    </row>
    <row r="37" spans="1:7" x14ac:dyDescent="0.25">
      <c r="A37" s="66"/>
      <c r="B37" s="67"/>
      <c r="C37" s="9" t="s">
        <v>4</v>
      </c>
      <c r="D37" s="8">
        <v>237</v>
      </c>
      <c r="E37" s="8">
        <v>105</v>
      </c>
      <c r="F37" s="23">
        <f t="shared" ref="F37:F57" si="2">E37/D37</f>
        <v>0.44303797468354428</v>
      </c>
      <c r="G37" s="21">
        <f t="shared" ref="G37:G56" si="3">$F$57</f>
        <v>0.49283439490445857</v>
      </c>
    </row>
    <row r="38" spans="1:7" x14ac:dyDescent="0.25">
      <c r="A38" s="68"/>
      <c r="B38" s="69"/>
      <c r="C38" s="10" t="s">
        <v>5</v>
      </c>
      <c r="D38" s="16">
        <f>SUM(D36:D37)</f>
        <v>508</v>
      </c>
      <c r="E38" s="16">
        <f>SUM(E36:E37)</f>
        <v>244</v>
      </c>
      <c r="F38" s="24">
        <f t="shared" si="2"/>
        <v>0.48031496062992124</v>
      </c>
      <c r="G38" s="21">
        <f t="shared" si="3"/>
        <v>0.49283439490445857</v>
      </c>
    </row>
    <row r="39" spans="1:7" x14ac:dyDescent="0.25">
      <c r="A39" s="72" t="s">
        <v>6</v>
      </c>
      <c r="B39" s="72"/>
      <c r="C39" s="9" t="s">
        <v>7</v>
      </c>
      <c r="D39" s="8">
        <v>118</v>
      </c>
      <c r="E39" s="8">
        <v>72</v>
      </c>
      <c r="F39" s="23">
        <f t="shared" si="2"/>
        <v>0.61016949152542377</v>
      </c>
      <c r="G39" s="21">
        <f t="shared" si="3"/>
        <v>0.49283439490445857</v>
      </c>
    </row>
    <row r="40" spans="1:7" x14ac:dyDescent="0.25">
      <c r="A40" s="72"/>
      <c r="B40" s="72"/>
      <c r="C40" s="9" t="s">
        <v>8</v>
      </c>
      <c r="D40" s="8">
        <v>203</v>
      </c>
      <c r="E40" s="8">
        <v>150</v>
      </c>
      <c r="F40" s="23">
        <f t="shared" si="2"/>
        <v>0.73891625615763545</v>
      </c>
      <c r="G40" s="21">
        <f t="shared" si="3"/>
        <v>0.49283439490445857</v>
      </c>
    </row>
    <row r="41" spans="1:7" x14ac:dyDescent="0.25">
      <c r="A41" s="72"/>
      <c r="B41" s="72"/>
      <c r="C41" s="9" t="s">
        <v>9</v>
      </c>
      <c r="D41" s="8">
        <v>119</v>
      </c>
      <c r="E41" s="8">
        <v>57</v>
      </c>
      <c r="F41" s="23">
        <f t="shared" si="2"/>
        <v>0.47899159663865548</v>
      </c>
      <c r="G41" s="21">
        <f t="shared" si="3"/>
        <v>0.49283439490445857</v>
      </c>
    </row>
    <row r="42" spans="1:7" x14ac:dyDescent="0.25">
      <c r="A42" s="72"/>
      <c r="B42" s="72"/>
      <c r="C42" s="9" t="s">
        <v>10</v>
      </c>
      <c r="D42" s="8">
        <v>52</v>
      </c>
      <c r="E42" s="8">
        <v>9</v>
      </c>
      <c r="F42" s="23">
        <f t="shared" si="2"/>
        <v>0.17307692307692307</v>
      </c>
      <c r="G42" s="21">
        <f t="shared" si="3"/>
        <v>0.49283439490445857</v>
      </c>
    </row>
    <row r="43" spans="1:7" x14ac:dyDescent="0.25">
      <c r="A43" s="72"/>
      <c r="B43" s="72"/>
      <c r="C43" s="10" t="s">
        <v>31</v>
      </c>
      <c r="D43" s="16">
        <f>SUM(D39:D42)</f>
        <v>492</v>
      </c>
      <c r="E43" s="16">
        <f>SUM(E39:E42)</f>
        <v>288</v>
      </c>
      <c r="F43" s="24">
        <f t="shared" si="2"/>
        <v>0.58536585365853655</v>
      </c>
      <c r="G43" s="21">
        <f t="shared" si="3"/>
        <v>0.49283439490445857</v>
      </c>
    </row>
    <row r="44" spans="1:7" x14ac:dyDescent="0.25">
      <c r="A44" s="72" t="s">
        <v>11</v>
      </c>
      <c r="B44" s="72"/>
      <c r="C44" s="9" t="s">
        <v>12</v>
      </c>
      <c r="D44" s="8">
        <v>7</v>
      </c>
      <c r="E44" s="8">
        <v>1</v>
      </c>
      <c r="F44" s="23">
        <f t="shared" si="2"/>
        <v>0.14285714285714285</v>
      </c>
      <c r="G44" s="21">
        <f t="shared" si="3"/>
        <v>0.49283439490445857</v>
      </c>
    </row>
    <row r="45" spans="1:7" x14ac:dyDescent="0.25">
      <c r="A45" s="72"/>
      <c r="B45" s="72"/>
      <c r="C45" s="9" t="s">
        <v>13</v>
      </c>
      <c r="D45" s="8">
        <v>17</v>
      </c>
      <c r="E45" s="8">
        <v>4</v>
      </c>
      <c r="F45" s="23">
        <f t="shared" si="2"/>
        <v>0.23529411764705882</v>
      </c>
      <c r="G45" s="21">
        <f t="shared" si="3"/>
        <v>0.49283439490445857</v>
      </c>
    </row>
    <row r="46" spans="1:7" x14ac:dyDescent="0.25">
      <c r="A46" s="72"/>
      <c r="B46" s="72"/>
      <c r="C46" s="9" t="s">
        <v>14</v>
      </c>
      <c r="D46" s="8">
        <v>14</v>
      </c>
      <c r="E46" s="8">
        <v>4</v>
      </c>
      <c r="F46" s="23">
        <f t="shared" si="2"/>
        <v>0.2857142857142857</v>
      </c>
      <c r="G46" s="21">
        <f t="shared" si="3"/>
        <v>0.49283439490445857</v>
      </c>
    </row>
    <row r="47" spans="1:7" x14ac:dyDescent="0.25">
      <c r="A47" s="72"/>
      <c r="B47" s="72"/>
      <c r="C47" s="9" t="s">
        <v>15</v>
      </c>
      <c r="D47" s="8">
        <v>21</v>
      </c>
      <c r="E47" s="8">
        <v>8</v>
      </c>
      <c r="F47" s="23">
        <f t="shared" si="2"/>
        <v>0.38095238095238093</v>
      </c>
      <c r="G47" s="21">
        <f t="shared" si="3"/>
        <v>0.49283439490445857</v>
      </c>
    </row>
    <row r="48" spans="1:7" x14ac:dyDescent="0.25">
      <c r="A48" s="72"/>
      <c r="B48" s="72"/>
      <c r="C48" s="9" t="s">
        <v>16</v>
      </c>
      <c r="D48" s="8">
        <v>21</v>
      </c>
      <c r="E48" s="8">
        <v>10</v>
      </c>
      <c r="F48" s="23">
        <f t="shared" si="2"/>
        <v>0.47619047619047616</v>
      </c>
      <c r="G48" s="21">
        <f t="shared" si="3"/>
        <v>0.49283439490445857</v>
      </c>
    </row>
    <row r="49" spans="1:7" x14ac:dyDescent="0.25">
      <c r="A49" s="72"/>
      <c r="B49" s="72"/>
      <c r="C49" s="9" t="s">
        <v>17</v>
      </c>
      <c r="D49" s="8">
        <v>10</v>
      </c>
      <c r="E49" s="8">
        <v>3</v>
      </c>
      <c r="F49" s="23">
        <f t="shared" si="2"/>
        <v>0.3</v>
      </c>
      <c r="G49" s="21">
        <f t="shared" si="3"/>
        <v>0.49283439490445857</v>
      </c>
    </row>
    <row r="50" spans="1:7" x14ac:dyDescent="0.25">
      <c r="A50" s="72"/>
      <c r="B50" s="72"/>
      <c r="C50" s="9" t="s">
        <v>18</v>
      </c>
      <c r="D50" s="8">
        <v>19</v>
      </c>
      <c r="E50" s="8">
        <v>7</v>
      </c>
      <c r="F50" s="23">
        <f t="shared" si="2"/>
        <v>0.36842105263157893</v>
      </c>
      <c r="G50" s="21">
        <f t="shared" si="3"/>
        <v>0.49283439490445857</v>
      </c>
    </row>
    <row r="51" spans="1:7" x14ac:dyDescent="0.25">
      <c r="A51" s="72"/>
      <c r="B51" s="72"/>
      <c r="C51" s="9" t="s">
        <v>19</v>
      </c>
      <c r="D51" s="8">
        <v>33</v>
      </c>
      <c r="E51" s="8">
        <v>9</v>
      </c>
      <c r="F51" s="23">
        <f t="shared" si="2"/>
        <v>0.27272727272727271</v>
      </c>
      <c r="G51" s="21">
        <f t="shared" si="3"/>
        <v>0.49283439490445857</v>
      </c>
    </row>
    <row r="52" spans="1:7" x14ac:dyDescent="0.25">
      <c r="A52" s="72"/>
      <c r="B52" s="72"/>
      <c r="C52" s="9" t="s">
        <v>20</v>
      </c>
      <c r="D52" s="8">
        <v>36</v>
      </c>
      <c r="E52" s="8">
        <v>20</v>
      </c>
      <c r="F52" s="23">
        <f t="shared" si="2"/>
        <v>0.55555555555555558</v>
      </c>
      <c r="G52" s="21">
        <f t="shared" si="3"/>
        <v>0.49283439490445857</v>
      </c>
    </row>
    <row r="53" spans="1:7" x14ac:dyDescent="0.25">
      <c r="A53" s="72"/>
      <c r="B53" s="72"/>
      <c r="C53" s="9" t="s">
        <v>21</v>
      </c>
      <c r="D53" s="8">
        <v>3</v>
      </c>
      <c r="E53" s="8">
        <v>0</v>
      </c>
      <c r="F53" s="23">
        <f t="shared" si="2"/>
        <v>0</v>
      </c>
      <c r="G53" s="21">
        <f t="shared" si="3"/>
        <v>0.49283439490445857</v>
      </c>
    </row>
    <row r="54" spans="1:7" x14ac:dyDescent="0.25">
      <c r="A54" s="72"/>
      <c r="B54" s="72"/>
      <c r="C54" s="9" t="s">
        <v>22</v>
      </c>
      <c r="D54" s="8">
        <v>19</v>
      </c>
      <c r="E54" s="8">
        <v>6</v>
      </c>
      <c r="F54" s="23">
        <f t="shared" si="2"/>
        <v>0.31578947368421051</v>
      </c>
      <c r="G54" s="21">
        <f t="shared" si="3"/>
        <v>0.49283439490445857</v>
      </c>
    </row>
    <row r="55" spans="1:7" x14ac:dyDescent="0.25">
      <c r="A55" s="72"/>
      <c r="B55" s="72"/>
      <c r="C55" s="9" t="s">
        <v>23</v>
      </c>
      <c r="D55" s="8">
        <v>56</v>
      </c>
      <c r="E55" s="8">
        <v>15</v>
      </c>
      <c r="F55" s="23">
        <f t="shared" si="2"/>
        <v>0.26785714285714285</v>
      </c>
      <c r="G55" s="21">
        <f t="shared" si="3"/>
        <v>0.49283439490445857</v>
      </c>
    </row>
    <row r="56" spans="1:7" x14ac:dyDescent="0.25">
      <c r="A56" s="72"/>
      <c r="B56" s="72"/>
      <c r="C56" s="10" t="s">
        <v>24</v>
      </c>
      <c r="D56" s="16">
        <f>SUM(D44:D55)</f>
        <v>256</v>
      </c>
      <c r="E56" s="16">
        <f>SUM(E44:E55)</f>
        <v>87</v>
      </c>
      <c r="F56" s="24">
        <f t="shared" si="2"/>
        <v>0.33984375</v>
      </c>
      <c r="G56" s="21">
        <f t="shared" si="3"/>
        <v>0.49283439490445857</v>
      </c>
    </row>
    <row r="57" spans="1:7" x14ac:dyDescent="0.25">
      <c r="A57" s="70" t="s">
        <v>25</v>
      </c>
      <c r="B57" s="77"/>
      <c r="C57" s="71"/>
      <c r="D57" s="16">
        <v>1256</v>
      </c>
      <c r="E57" s="16">
        <f>SUM(E38+E43+E56)</f>
        <v>619</v>
      </c>
      <c r="F57" s="24">
        <f t="shared" si="2"/>
        <v>0.49283439490445857</v>
      </c>
      <c r="G57" s="25"/>
    </row>
  </sheetData>
  <mergeCells count="19">
    <mergeCell ref="E3:E6"/>
    <mergeCell ref="F3:F6"/>
    <mergeCell ref="A28:C28"/>
    <mergeCell ref="A10:B14"/>
    <mergeCell ref="A15:B27"/>
    <mergeCell ref="A7:B9"/>
    <mergeCell ref="D3:D6"/>
    <mergeCell ref="C3:C6"/>
    <mergeCell ref="A3:B6"/>
    <mergeCell ref="A36:B38"/>
    <mergeCell ref="A39:B43"/>
    <mergeCell ref="A44:B56"/>
    <mergeCell ref="A57:C57"/>
    <mergeCell ref="A31:G31"/>
    <mergeCell ref="A32:B35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Aruandesse2017</vt:lpstr>
      <vt:lpstr>Kirjeldus'16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2016-06-17T06:50:46Z</dcterms:created>
  <dcterms:modified xsi:type="dcterms:W3CDTF">2019-10-18T08:09:13Z</dcterms:modified>
</cp:coreProperties>
</file>