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theme/themeOverride5.xml" ContentType="application/vnd.openxmlformats-officedocument.themeOverride+xml"/>
  <Override PartName="/xl/charts/chart8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8.xml" ContentType="application/vnd.openxmlformats-officedocument.themeOverride+xml"/>
  <Override PartName="/xl/charts/chart1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Andmepäring exceli tabelid\Indikaatorid arvutamiseks_2019_raport\Usaldusvahemikud\Kodulehele\Neuroloogia\"/>
    </mc:Choice>
  </mc:AlternateContent>
  <xr:revisionPtr revIDLastSave="0" documentId="13_ncr:1_{9368FDD4-1EAA-4B14-8831-2E5EFEA3D4B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irjeldus" sheetId="7" r:id="rId1"/>
    <sheet name="Aruandesse2018" sheetId="15" r:id="rId2"/>
    <sheet name="Kirjeldus'17" sheetId="16" r:id="rId3"/>
    <sheet name="Aruandesse2017" sheetId="12" r:id="rId4"/>
    <sheet name="Aruandesse2016" sheetId="11" r:id="rId5"/>
    <sheet name="Aruandesse2015" sheetId="2" r:id="rId6"/>
  </sheets>
  <definedNames>
    <definedName name="DF_GRID_1" localSheetId="1">#REF!</definedName>
    <definedName name="DF_GRID_1">#REF!</definedName>
    <definedName name="SAPBEXhrIndnt" hidden="1">"Wide"</definedName>
    <definedName name="SAPsysID" hidden="1">"708C5W7SBKP804JT78WJ0JNKI"</definedName>
    <definedName name="SAPwbID" hidden="1">"ARS"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3" i="15" l="1"/>
  <c r="D93" i="15"/>
  <c r="C93" i="15"/>
  <c r="B93" i="15"/>
  <c r="G92" i="15"/>
  <c r="F92" i="15"/>
  <c r="G91" i="15"/>
  <c r="F91" i="15"/>
  <c r="G90" i="15"/>
  <c r="F90" i="15"/>
  <c r="G89" i="15"/>
  <c r="F89" i="15"/>
  <c r="G88" i="15"/>
  <c r="F88" i="15"/>
  <c r="G87" i="15"/>
  <c r="F87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62" i="15"/>
  <c r="B94" i="15" l="1"/>
  <c r="F93" i="15"/>
  <c r="G93" i="15"/>
  <c r="D94" i="15"/>
  <c r="F94" i="15" s="1"/>
  <c r="G37" i="15"/>
  <c r="G38" i="15"/>
  <c r="G41" i="15"/>
  <c r="G45" i="15"/>
  <c r="G46" i="15"/>
  <c r="G49" i="15"/>
  <c r="G50" i="15"/>
  <c r="F55" i="15"/>
  <c r="G35" i="15"/>
  <c r="G36" i="15"/>
  <c r="G39" i="15"/>
  <c r="G40" i="15"/>
  <c r="G44" i="15"/>
  <c r="G47" i="15"/>
  <c r="G48" i="15"/>
  <c r="G52" i="15"/>
  <c r="G53" i="15"/>
  <c r="G55" i="15"/>
  <c r="F35" i="15"/>
  <c r="F36" i="15"/>
  <c r="F37" i="15"/>
  <c r="F38" i="15"/>
  <c r="F39" i="15"/>
  <c r="F40" i="15"/>
  <c r="F41" i="15"/>
  <c r="F44" i="15"/>
  <c r="F45" i="15"/>
  <c r="F46" i="15"/>
  <c r="F47" i="15"/>
  <c r="F48" i="15"/>
  <c r="F49" i="15"/>
  <c r="F50" i="15"/>
  <c r="F52" i="15"/>
  <c r="F53" i="15"/>
  <c r="F54" i="15"/>
  <c r="F34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7" i="15"/>
  <c r="G54" i="15" l="1"/>
  <c r="F61" i="15"/>
  <c r="F82" i="15" l="1"/>
  <c r="N82" i="15"/>
  <c r="N81" i="15"/>
  <c r="M81" i="15"/>
  <c r="H81" i="15"/>
  <c r="G81" i="15"/>
  <c r="N80" i="15"/>
  <c r="M80" i="15"/>
  <c r="H80" i="15"/>
  <c r="G80" i="15"/>
  <c r="N79" i="15"/>
  <c r="M79" i="15"/>
  <c r="H79" i="15"/>
  <c r="G79" i="15"/>
  <c r="N78" i="15"/>
  <c r="M78" i="15"/>
  <c r="H78" i="15"/>
  <c r="G78" i="15"/>
  <c r="N77" i="15"/>
  <c r="M77" i="15"/>
  <c r="H77" i="15"/>
  <c r="G77" i="15"/>
  <c r="N76" i="15"/>
  <c r="M76" i="15"/>
  <c r="H76" i="15"/>
  <c r="G76" i="15"/>
  <c r="N75" i="15"/>
  <c r="M75" i="15"/>
  <c r="H75" i="15"/>
  <c r="G75" i="15"/>
  <c r="N74" i="15"/>
  <c r="M74" i="15"/>
  <c r="H74" i="15"/>
  <c r="G74" i="15"/>
  <c r="N73" i="15"/>
  <c r="M73" i="15"/>
  <c r="H73" i="15"/>
  <c r="G73" i="15"/>
  <c r="N72" i="15"/>
  <c r="M72" i="15"/>
  <c r="H72" i="15"/>
  <c r="G72" i="15"/>
  <c r="N71" i="15"/>
  <c r="M71" i="15"/>
  <c r="H71" i="15"/>
  <c r="G71" i="15"/>
  <c r="N70" i="15"/>
  <c r="M70" i="15"/>
  <c r="H70" i="15"/>
  <c r="G70" i="15"/>
  <c r="N69" i="15"/>
  <c r="M69" i="15"/>
  <c r="H69" i="15"/>
  <c r="G69" i="15"/>
  <c r="N68" i="15"/>
  <c r="M68" i="15"/>
  <c r="H68" i="15"/>
  <c r="G68" i="15"/>
  <c r="N67" i="15"/>
  <c r="M67" i="15"/>
  <c r="H67" i="15"/>
  <c r="G67" i="15"/>
  <c r="N66" i="15"/>
  <c r="M66" i="15"/>
  <c r="H66" i="15"/>
  <c r="G66" i="15"/>
  <c r="N65" i="15"/>
  <c r="M65" i="15"/>
  <c r="H65" i="15"/>
  <c r="G65" i="15"/>
  <c r="N64" i="15"/>
  <c r="M64" i="15"/>
  <c r="H64" i="15"/>
  <c r="G64" i="15"/>
  <c r="N63" i="15"/>
  <c r="M63" i="15"/>
  <c r="H63" i="15"/>
  <c r="G63" i="15"/>
  <c r="N62" i="15"/>
  <c r="M62" i="15"/>
  <c r="H62" i="15"/>
  <c r="G62" i="15"/>
  <c r="N61" i="15"/>
  <c r="M61" i="15"/>
  <c r="H61" i="15"/>
  <c r="G61" i="15"/>
  <c r="N55" i="15"/>
  <c r="M55" i="15"/>
  <c r="H55" i="15"/>
  <c r="N54" i="15"/>
  <c r="M54" i="15"/>
  <c r="H54" i="15"/>
  <c r="N53" i="15"/>
  <c r="M53" i="15"/>
  <c r="H53" i="15"/>
  <c r="N52" i="15"/>
  <c r="M52" i="15"/>
  <c r="H52" i="15"/>
  <c r="N51" i="15"/>
  <c r="M51" i="15"/>
  <c r="H51" i="15"/>
  <c r="N50" i="15"/>
  <c r="M50" i="15"/>
  <c r="H50" i="15"/>
  <c r="N49" i="15"/>
  <c r="M49" i="15"/>
  <c r="H49" i="15"/>
  <c r="N48" i="15"/>
  <c r="M48" i="15"/>
  <c r="H48" i="15"/>
  <c r="N47" i="15"/>
  <c r="M47" i="15"/>
  <c r="H47" i="15"/>
  <c r="N46" i="15"/>
  <c r="M46" i="15"/>
  <c r="H46" i="15"/>
  <c r="N45" i="15"/>
  <c r="M45" i="15"/>
  <c r="H45" i="15"/>
  <c r="N44" i="15"/>
  <c r="M44" i="15"/>
  <c r="H44" i="15"/>
  <c r="N43" i="15"/>
  <c r="M43" i="15"/>
  <c r="H43" i="15"/>
  <c r="N42" i="15"/>
  <c r="M42" i="15"/>
  <c r="H42" i="15"/>
  <c r="N41" i="15"/>
  <c r="M41" i="15"/>
  <c r="H41" i="15"/>
  <c r="N40" i="15"/>
  <c r="M40" i="15"/>
  <c r="H40" i="15"/>
  <c r="N39" i="15"/>
  <c r="M39" i="15"/>
  <c r="H39" i="15"/>
  <c r="N38" i="15"/>
  <c r="M38" i="15"/>
  <c r="H38" i="15"/>
  <c r="N37" i="15"/>
  <c r="M37" i="15"/>
  <c r="H37" i="15"/>
  <c r="N36" i="15"/>
  <c r="M36" i="15"/>
  <c r="H36" i="15"/>
  <c r="N35" i="15"/>
  <c r="M35" i="15"/>
  <c r="H35" i="15"/>
  <c r="N34" i="15"/>
  <c r="M34" i="15"/>
  <c r="H34" i="15"/>
  <c r="G34" i="15"/>
  <c r="N28" i="15"/>
  <c r="M28" i="15"/>
  <c r="H28" i="15"/>
  <c r="N27" i="15"/>
  <c r="M27" i="15"/>
  <c r="H27" i="15"/>
  <c r="N26" i="15"/>
  <c r="M26" i="15"/>
  <c r="H26" i="15"/>
  <c r="N25" i="15"/>
  <c r="M25" i="15"/>
  <c r="H25" i="15"/>
  <c r="N24" i="15"/>
  <c r="M24" i="15"/>
  <c r="H24" i="15"/>
  <c r="N23" i="15"/>
  <c r="M23" i="15"/>
  <c r="H23" i="15"/>
  <c r="N22" i="15"/>
  <c r="M22" i="15"/>
  <c r="H22" i="15"/>
  <c r="N21" i="15"/>
  <c r="M21" i="15"/>
  <c r="H21" i="15"/>
  <c r="N20" i="15"/>
  <c r="M20" i="15"/>
  <c r="H20" i="15"/>
  <c r="N19" i="15"/>
  <c r="M19" i="15"/>
  <c r="H19" i="15"/>
  <c r="N18" i="15"/>
  <c r="M18" i="15"/>
  <c r="H18" i="15"/>
  <c r="N17" i="15"/>
  <c r="M17" i="15"/>
  <c r="H17" i="15"/>
  <c r="N16" i="15"/>
  <c r="M16" i="15"/>
  <c r="H16" i="15"/>
  <c r="N15" i="15"/>
  <c r="M15" i="15"/>
  <c r="H15" i="15"/>
  <c r="N14" i="15"/>
  <c r="M14" i="15"/>
  <c r="H14" i="15"/>
  <c r="N13" i="15"/>
  <c r="M13" i="15"/>
  <c r="H13" i="15"/>
  <c r="N12" i="15"/>
  <c r="M12" i="15"/>
  <c r="H12" i="15"/>
  <c r="N11" i="15"/>
  <c r="M11" i="15"/>
  <c r="H11" i="15"/>
  <c r="N10" i="15"/>
  <c r="M10" i="15"/>
  <c r="H10" i="15"/>
  <c r="N9" i="15"/>
  <c r="M9" i="15"/>
  <c r="H9" i="15"/>
  <c r="N8" i="15"/>
  <c r="M8" i="15"/>
  <c r="H8" i="15"/>
  <c r="N7" i="15"/>
  <c r="M7" i="15"/>
  <c r="H7" i="15"/>
  <c r="M82" i="15" l="1"/>
  <c r="G82" i="15"/>
  <c r="G8" i="15"/>
  <c r="G10" i="15"/>
  <c r="G12" i="15"/>
  <c r="G14" i="15"/>
  <c r="G16" i="15"/>
  <c r="G18" i="15"/>
  <c r="G20" i="15"/>
  <c r="G22" i="15"/>
  <c r="G24" i="15"/>
  <c r="G26" i="15"/>
  <c r="G28" i="15"/>
  <c r="G7" i="15"/>
  <c r="G9" i="15"/>
  <c r="G11" i="15"/>
  <c r="G13" i="15"/>
  <c r="G15" i="15"/>
  <c r="G17" i="15"/>
  <c r="G19" i="15"/>
  <c r="G21" i="15"/>
  <c r="G23" i="15"/>
  <c r="G25" i="15"/>
  <c r="G27" i="15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7" i="12"/>
  <c r="L25" i="12" l="1"/>
  <c r="L26" i="12"/>
  <c r="L27" i="12"/>
  <c r="L28" i="12"/>
  <c r="L24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7" i="12"/>
  <c r="K7" i="12"/>
  <c r="K25" i="12"/>
  <c r="K26" i="12"/>
  <c r="K27" i="12"/>
  <c r="K28" i="12"/>
  <c r="K24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M28" i="12" l="1"/>
  <c r="N28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N27" i="12"/>
  <c r="M27" i="12"/>
  <c r="N26" i="12"/>
  <c r="M26" i="12"/>
  <c r="N25" i="12"/>
  <c r="M25" i="12"/>
  <c r="N24" i="12"/>
  <c r="M24" i="12"/>
  <c r="N23" i="12"/>
  <c r="M23" i="12"/>
  <c r="N22" i="12"/>
  <c r="M22" i="12"/>
  <c r="N21" i="12"/>
  <c r="M21" i="12"/>
  <c r="N20" i="12"/>
  <c r="M20" i="12"/>
  <c r="N19" i="12"/>
  <c r="M19" i="12"/>
  <c r="N18" i="12"/>
  <c r="M18" i="12"/>
  <c r="N17" i="12"/>
  <c r="M17" i="12"/>
  <c r="N16" i="12"/>
  <c r="M16" i="12"/>
  <c r="N15" i="12"/>
  <c r="M15" i="12"/>
  <c r="N14" i="12"/>
  <c r="M14" i="12"/>
  <c r="N13" i="12"/>
  <c r="M13" i="12"/>
  <c r="N12" i="12"/>
  <c r="M12" i="12"/>
  <c r="N11" i="12"/>
  <c r="M11" i="12"/>
  <c r="N10" i="12"/>
  <c r="M10" i="12"/>
  <c r="N9" i="12"/>
  <c r="M9" i="12"/>
  <c r="N8" i="12"/>
  <c r="M8" i="12"/>
  <c r="N7" i="12"/>
  <c r="M7" i="12"/>
  <c r="G7" i="12"/>
  <c r="H28" i="12"/>
  <c r="G35" i="12" l="1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2" i="12"/>
  <c r="G53" i="12"/>
  <c r="G54" i="12"/>
  <c r="G55" i="12"/>
  <c r="G34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61" i="12"/>
  <c r="N35" i="12" l="1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34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N61" i="12"/>
  <c r="M61" i="12"/>
  <c r="F93" i="12" l="1"/>
  <c r="G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B94" i="12" l="1"/>
  <c r="D94" i="12"/>
  <c r="F17" i="11"/>
  <c r="F27" i="11"/>
  <c r="F14" i="11"/>
  <c r="F8" i="11"/>
  <c r="E43" i="11"/>
  <c r="D43" i="11"/>
  <c r="C43" i="11"/>
  <c r="B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F26" i="11"/>
  <c r="F25" i="11"/>
  <c r="F24" i="11"/>
  <c r="F23" i="11"/>
  <c r="F22" i="11"/>
  <c r="F21" i="11"/>
  <c r="F20" i="11"/>
  <c r="F19" i="11"/>
  <c r="F18" i="11"/>
  <c r="F16" i="11"/>
  <c r="F13" i="11"/>
  <c r="F12" i="11"/>
  <c r="F11" i="11"/>
  <c r="H63" i="12" l="1"/>
  <c r="H67" i="12"/>
  <c r="H71" i="12"/>
  <c r="H75" i="12"/>
  <c r="H79" i="12"/>
  <c r="H64" i="12"/>
  <c r="H68" i="12"/>
  <c r="H72" i="12"/>
  <c r="H76" i="12"/>
  <c r="H80" i="12"/>
  <c r="H62" i="12"/>
  <c r="H65" i="12"/>
  <c r="H69" i="12"/>
  <c r="H73" i="12"/>
  <c r="H77" i="12"/>
  <c r="H81" i="12"/>
  <c r="H66" i="12"/>
  <c r="H70" i="12"/>
  <c r="H74" i="12"/>
  <c r="H78" i="12"/>
  <c r="H61" i="12"/>
  <c r="F94" i="12"/>
  <c r="B44" i="11"/>
  <c r="G43" i="11"/>
  <c r="F43" i="11"/>
  <c r="F15" i="11"/>
  <c r="F10" i="11"/>
  <c r="F7" i="11"/>
  <c r="D44" i="11"/>
  <c r="E43" i="2"/>
  <c r="D43" i="2"/>
  <c r="C43" i="2"/>
  <c r="B43" i="2"/>
  <c r="G42" i="2"/>
  <c r="F42" i="2"/>
  <c r="G41" i="2"/>
  <c r="F41" i="2"/>
  <c r="G40" i="2"/>
  <c r="F40" i="2"/>
  <c r="G39" i="2"/>
  <c r="F39" i="2"/>
  <c r="G38" i="2"/>
  <c r="F38" i="2"/>
  <c r="G37" i="2"/>
  <c r="F37" i="2"/>
  <c r="J81" i="15" l="1"/>
  <c r="J77" i="15"/>
  <c r="J73" i="15"/>
  <c r="J69" i="15"/>
  <c r="J65" i="15"/>
  <c r="J61" i="15"/>
  <c r="J80" i="15"/>
  <c r="J76" i="15"/>
  <c r="J72" i="15"/>
  <c r="J68" i="15"/>
  <c r="J64" i="15"/>
  <c r="J79" i="15"/>
  <c r="J75" i="15"/>
  <c r="J71" i="15"/>
  <c r="J67" i="15"/>
  <c r="J63" i="15"/>
  <c r="J78" i="15"/>
  <c r="J74" i="15"/>
  <c r="J70" i="15"/>
  <c r="J66" i="15"/>
  <c r="J62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62" i="12"/>
  <c r="J66" i="12"/>
  <c r="J70" i="12"/>
  <c r="J74" i="12"/>
  <c r="J78" i="12"/>
  <c r="J61" i="12"/>
  <c r="J69" i="12"/>
  <c r="J77" i="12"/>
  <c r="J63" i="12"/>
  <c r="J67" i="12"/>
  <c r="J71" i="12"/>
  <c r="J75" i="12"/>
  <c r="J79" i="12"/>
  <c r="J81" i="12"/>
  <c r="J64" i="12"/>
  <c r="J68" i="12"/>
  <c r="J72" i="12"/>
  <c r="J76" i="12"/>
  <c r="J80" i="12"/>
  <c r="J65" i="12"/>
  <c r="J73" i="12"/>
  <c r="J38" i="12"/>
  <c r="J42" i="12"/>
  <c r="J46" i="12"/>
  <c r="J50" i="12"/>
  <c r="J54" i="12"/>
  <c r="J41" i="12"/>
  <c r="J53" i="12"/>
  <c r="J35" i="12"/>
  <c r="J39" i="12"/>
  <c r="J43" i="12"/>
  <c r="J47" i="12"/>
  <c r="J51" i="12"/>
  <c r="J34" i="12"/>
  <c r="J45" i="12"/>
  <c r="J36" i="12"/>
  <c r="J40" i="12"/>
  <c r="J44" i="12"/>
  <c r="J48" i="12"/>
  <c r="J52" i="12"/>
  <c r="J37" i="12"/>
  <c r="J49" i="12"/>
  <c r="H54" i="12"/>
  <c r="F44" i="11"/>
  <c r="F9" i="11"/>
  <c r="F28" i="11"/>
  <c r="G7" i="11" s="1"/>
  <c r="G43" i="2"/>
  <c r="F43" i="2"/>
  <c r="B44" i="2"/>
  <c r="D44" i="2"/>
  <c r="H48" i="12" l="1"/>
  <c r="H39" i="12"/>
  <c r="H35" i="12"/>
  <c r="H43" i="12"/>
  <c r="H40" i="12"/>
  <c r="H36" i="12"/>
  <c r="H44" i="12"/>
  <c r="H55" i="12"/>
  <c r="H47" i="12"/>
  <c r="H51" i="12"/>
  <c r="H37" i="12"/>
  <c r="H41" i="12"/>
  <c r="H45" i="12"/>
  <c r="H49" i="12"/>
  <c r="H53" i="12"/>
  <c r="H52" i="12"/>
  <c r="H34" i="12"/>
  <c r="H38" i="12"/>
  <c r="H42" i="12"/>
  <c r="H46" i="12"/>
  <c r="H50" i="12"/>
  <c r="G25" i="11"/>
  <c r="G14" i="11"/>
  <c r="G9" i="11"/>
  <c r="G10" i="11"/>
  <c r="G12" i="11"/>
  <c r="G23" i="11"/>
  <c r="G16" i="11"/>
  <c r="G24" i="11"/>
  <c r="G21" i="11"/>
  <c r="G15" i="11"/>
  <c r="G8" i="11"/>
  <c r="G18" i="11"/>
  <c r="G27" i="11"/>
  <c r="G17" i="11"/>
  <c r="G11" i="11"/>
  <c r="G20" i="11"/>
  <c r="G28" i="11"/>
  <c r="G26" i="11"/>
  <c r="G19" i="11"/>
  <c r="G13" i="11"/>
  <c r="G22" i="11"/>
  <c r="F44" i="2"/>
  <c r="F8" i="2" l="1"/>
  <c r="F10" i="2"/>
  <c r="F11" i="2"/>
  <c r="F12" i="2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8" i="2"/>
  <c r="F7" i="2"/>
  <c r="D27" i="2"/>
  <c r="F27" i="2" s="1"/>
  <c r="D14" i="2"/>
  <c r="F14" i="2" s="1"/>
  <c r="D9" i="2"/>
  <c r="F9" i="2" s="1"/>
  <c r="G8" i="2" l="1"/>
  <c r="G12" i="2"/>
  <c r="G16" i="2"/>
  <c r="G20" i="2"/>
  <c r="G24" i="2"/>
  <c r="G28" i="2"/>
  <c r="G11" i="2"/>
  <c r="G23" i="2"/>
  <c r="G9" i="2"/>
  <c r="G13" i="2"/>
  <c r="G17" i="2"/>
  <c r="G21" i="2"/>
  <c r="G25" i="2"/>
  <c r="G7" i="2"/>
  <c r="G19" i="2"/>
  <c r="G10" i="2"/>
  <c r="G14" i="2"/>
  <c r="G18" i="2"/>
  <c r="G22" i="2"/>
  <c r="G26" i="2"/>
  <c r="G15" i="2"/>
  <c r="G27" i="2"/>
</calcChain>
</file>

<file path=xl/sharedStrings.xml><?xml version="1.0" encoding="utf-8"?>
<sst xmlns="http://schemas.openxmlformats.org/spreadsheetml/2006/main" count="358" uniqueCount="111">
  <si>
    <t>Haiglaliik</t>
  </si>
  <si>
    <t>Piirkondlikud</t>
  </si>
  <si>
    <t>PERH</t>
  </si>
  <si>
    <t>TÜK</t>
  </si>
  <si>
    <t>piirkH</t>
  </si>
  <si>
    <t>Keskhaiglad</t>
  </si>
  <si>
    <t>ITK</t>
  </si>
  <si>
    <t>LTKH</t>
  </si>
  <si>
    <t>IVKH</t>
  </si>
  <si>
    <t>PH</t>
  </si>
  <si>
    <t>Üldhaiglad</t>
  </si>
  <si>
    <t>Hiiumaa</t>
  </si>
  <si>
    <t>Jõgeva</t>
  </si>
  <si>
    <t>Järva</t>
  </si>
  <si>
    <t>Kures</t>
  </si>
  <si>
    <t>Lõuna</t>
  </si>
  <si>
    <t>Lääne</t>
  </si>
  <si>
    <t>Põlva</t>
  </si>
  <si>
    <t>Narva</t>
  </si>
  <si>
    <t>Rakvere</t>
  </si>
  <si>
    <t>Rapla</t>
  </si>
  <si>
    <t>Valga</t>
  </si>
  <si>
    <t>Vilj</t>
  </si>
  <si>
    <t>üldH</t>
  </si>
  <si>
    <t>Kokku:</t>
  </si>
  <si>
    <t>Neruoloogia indikaator 9: Ägeda insuldihaige 30. päeva suremus</t>
  </si>
  <si>
    <t>Haigla</t>
  </si>
  <si>
    <t>keskH</t>
  </si>
  <si>
    <t>2015.a. vältimatu insuldidgn raviarvega pt arv</t>
  </si>
  <si>
    <t>Vanus</t>
  </si>
  <si>
    <t>Pdg 
I61.0-I61.9</t>
  </si>
  <si>
    <t>Pdg 
I63.0-I63.9</t>
  </si>
  <si>
    <t>19-44</t>
  </si>
  <si>
    <t>45-54</t>
  </si>
  <si>
    <t>55-64</t>
  </si>
  <si>
    <t>65-74</t>
  </si>
  <si>
    <t>75-84</t>
  </si>
  <si>
    <t>≥85</t>
  </si>
  <si>
    <t>2016. a. Põhidiagoos 
I61.0-I61.9 (Intratserebraalne hemorraagia e peaajusisene verevalum )</t>
  </si>
  <si>
    <t>2016. a. Põhidiagnoos
I63.0-I63.9 (Peaajuinfarkt)</t>
  </si>
  <si>
    <t>2015. a. Põhidiagoos 
I61.0-I61.9 (Intratserebraalne hemorraagia e peaajusisene verevalum )</t>
  </si>
  <si>
    <t>2015. a. Põhidiagnoos
I63.0-I63.9 (Peaajuinfarkt)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</si>
  <si>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</si>
  <si>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</si>
  <si>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</si>
  <si>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</si>
  <si>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</si>
  <si>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MA</t>
  </si>
  <si>
    <t>2015.a. ägeda insuldi raviarvega pt %, kes on surnud 30 päeva jooksul</t>
  </si>
  <si>
    <t>2015.a. ägeda insuldi raviarvega pt arv, kes on surnud 30päeva jooksul</t>
  </si>
  <si>
    <t>2015.a. ägeda insuldi diagnoosiga raviarvega pt arv</t>
  </si>
  <si>
    <t>2015.a. äeda insuldi raviarvega pt arv, kes on 30 päeva jooksul surnud</t>
  </si>
  <si>
    <t>2015.a. ägeda insuldi raviarvega pt osakaal, kes on 30 päeva jooksul surnud</t>
  </si>
  <si>
    <t>Neuroloogia indikaator 9: Ägeda insuldihaige 30. päeva suremus</t>
  </si>
  <si>
    <t>Põhja-Eesti Regionaalhaigla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</si>
  <si>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</si>
  <si>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</si>
  <si>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</si>
  <si>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</si>
  <si>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</si>
  <si>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</si>
  <si>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</si>
  <si>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</si>
  <si>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</si>
  <si>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</si>
  <si>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</si>
  <si>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</si>
  <si>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</si>
  <si>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</si>
  <si>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</si>
  <si>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</si>
  <si>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</si>
  <si>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2017.a ägeda insuldiga (I61.0-I61.9) patsiendid, kes 30 päeva jooksul surnud, arv</t>
  </si>
  <si>
    <t>2017.a ägeda insuldi (I61.0-I61.9) patsiendid, arv</t>
  </si>
  <si>
    <t>2017.a ägeda insuldiga (I61.0-I61.9) patsiendid, kes 30 päeva jooksul surnud, osakaal</t>
  </si>
  <si>
    <t>2017.a ägeda insuldiga patsiendid, arv</t>
  </si>
  <si>
    <t>2017.a. ägeda insuldiga patsiendid, kes on 30 päeva jooksul surnud, osakaal</t>
  </si>
  <si>
    <t>2017.a. ägeda insuldiga patsiendid, kes on 30 päeva jooksul surnud, arv</t>
  </si>
  <si>
    <t>Põhi-diagnoos 
I61.0-I61.9</t>
  </si>
  <si>
    <t>Põhi-
diagnoos
I63.0-I63.9</t>
  </si>
  <si>
    <t>Põhi-
diagnoos
I61.0-I61.9</t>
  </si>
  <si>
    <t>2017.a põhidiagoos 
I61.0-I61.9 (Intratserebraalne hemorraagia e peaajusisene verevalum )</t>
  </si>
  <si>
    <t>2017.a põhidiagnoos
I63.0-I63.9 (Peaajuinfarkt)</t>
  </si>
  <si>
    <t>2017.a ägeda insuldi (I63.0-I63.9) patsiendid,  arv</t>
  </si>
  <si>
    <t>2017.a ägeda insuldi patsiendid, arv</t>
  </si>
  <si>
    <t>2017.a ägeda insuldi patsiendid, kes on  30 päeva jooksul surnud, arv</t>
  </si>
  <si>
    <t>2016.a ägeda insuldi patsiendid, arv</t>
  </si>
  <si>
    <t>2016.a ägeda insuldi patsiendid, kes on  30 päeva jooksul surnud, arv</t>
  </si>
  <si>
    <t>2016.a ägeda insuldi patsiendid, kes on  30 päeva jooksul surnud, osakaal</t>
  </si>
  <si>
    <t>2016.a ägeda insuldiga patsiendid, arv</t>
  </si>
  <si>
    <t>2016.a ägeda insuldiga patsiendid, kes on 30 päeva jooksul surnud, arv</t>
  </si>
  <si>
    <t>2016.a ägeda insuldiga patsiendid, kes on 30 päeva jooksul surnud, osakaal</t>
  </si>
  <si>
    <t>2017.a ägeda insuldiga (I63.0-I63.9) patsiendid, kes on 30 päeva jooksul surnud, arv</t>
  </si>
  <si>
    <t>2017.a ägeda insuldiga (I63.0-I63.9) patsiendid, kes on 30 päeva jooksul surnud, osakaal</t>
  </si>
  <si>
    <t>-</t>
  </si>
  <si>
    <t>2018.a ägeda insuldi patsiendid, arv</t>
  </si>
  <si>
    <t>2018.a ägeda insuldi (I61.0-I61.9) patsiendid, arv</t>
  </si>
  <si>
    <t>2018.a ägeda insuldiga (I61.0-I61.9) patsiendid, kes 30 päeva jooksul surnud, arv</t>
  </si>
  <si>
    <t>2018.a ägeda insuldiga (I61.0-I61.9) patsiendid, kes 30 päeva jooksul surnud, osakaal</t>
  </si>
  <si>
    <t>2018.a ägeda insuldi (I63.0-I63.9) patsiendid,  arv</t>
  </si>
  <si>
    <t>2018.a ägeda insuldiga (I63.0-I63.9) patsiendid, kes on 30 päeva jooksul surnud, arv</t>
  </si>
  <si>
    <t>2018.a ägeda insuldiga (I63.0-I63.9) patsiendid, kes on 30 päeva jooksul surnud, osakaal</t>
  </si>
  <si>
    <t>2018.a ägeda insuldiga patsiendid, arv</t>
  </si>
  <si>
    <t>2018.a. ägeda insuldiga patsiendid, kes on 30 päeva jooksul surnud, arv</t>
  </si>
  <si>
    <t>2018.a. ägeda insuldiga patsiendid, kes on 30 päeva jooksul surnud, osakaal</t>
  </si>
  <si>
    <t xml:space="preserve">Põhidiagoos 
I61.0-I61.9 </t>
  </si>
  <si>
    <t xml:space="preserve">Põhidiagnoos
I63.0-I63.9 </t>
  </si>
  <si>
    <t>95% UV</t>
  </si>
  <si>
    <t>2018.a ägeda insuldi patsiendid, kes surid 30 päeva jooksul, arv</t>
  </si>
  <si>
    <t>2018.a ägeda insuldi patsiendid, kes surid 30 päeva jooksul, osakaal</t>
  </si>
  <si>
    <t>2017.a ägeda insuldi patsiendid, kes surid 30 päeva jooksul, osakaal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</si>
</sst>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name val="Arial"/>
      <family val="2"/>
      <charset val="186"/>
    </font>
    <font>
      <sz val="11"/>
      <color theme="1"/>
      <name val="Calibri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9">
    <xf numFmtId="0" fontId="0" fillId="0" borderId="0"/>
    <xf numFmtId="0" fontId="5" fillId="2" borderId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3" fillId="16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20" borderId="0" applyNumberFormat="0" applyBorder="0" applyAlignment="0" applyProtection="0"/>
    <xf numFmtId="0" fontId="15" fillId="23" borderId="10" applyNumberFormat="0" applyAlignment="0" applyProtection="0"/>
    <xf numFmtId="0" fontId="16" fillId="15" borderId="11" applyNumberFormat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3" fillId="13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21" borderId="10" applyNumberFormat="0" applyAlignment="0" applyProtection="0"/>
    <xf numFmtId="0" fontId="22" fillId="0" borderId="15" applyNumberFormat="0" applyFill="0" applyAlignment="0" applyProtection="0"/>
    <xf numFmtId="0" fontId="22" fillId="21" borderId="0" applyNumberFormat="0" applyBorder="0" applyAlignment="0" applyProtection="0"/>
    <xf numFmtId="0" fontId="5" fillId="20" borderId="10" applyNumberFormat="0" applyFont="0" applyAlignment="0" applyProtection="0"/>
    <xf numFmtId="0" fontId="23" fillId="23" borderId="16" applyNumberFormat="0" applyAlignment="0" applyProtection="0"/>
    <xf numFmtId="4" fontId="5" fillId="27" borderId="10" applyNumberFormat="0" applyProtection="0">
      <alignment vertical="center"/>
    </xf>
    <xf numFmtId="4" fontId="26" fillId="28" borderId="10" applyNumberFormat="0" applyProtection="0">
      <alignment vertical="center"/>
    </xf>
    <xf numFmtId="4" fontId="5" fillId="28" borderId="10" applyNumberFormat="0" applyProtection="0">
      <alignment horizontal="left" vertical="center" indent="1"/>
    </xf>
    <xf numFmtId="0" fontId="9" fillId="27" borderId="17" applyNumberFormat="0" applyProtection="0">
      <alignment horizontal="left" vertical="top" indent="1"/>
    </xf>
    <xf numFmtId="4" fontId="5" fillId="29" borderId="10" applyNumberFormat="0" applyProtection="0">
      <alignment horizontal="left" vertical="center" indent="1"/>
    </xf>
    <xf numFmtId="4" fontId="5" fillId="30" borderId="10" applyNumberFormat="0" applyProtection="0">
      <alignment horizontal="right" vertical="center"/>
    </xf>
    <xf numFmtId="4" fontId="5" fillId="31" borderId="10" applyNumberFormat="0" applyProtection="0">
      <alignment horizontal="right" vertical="center"/>
    </xf>
    <xf numFmtId="4" fontId="5" fillId="32" borderId="18" applyNumberFormat="0" applyProtection="0">
      <alignment horizontal="right" vertical="center"/>
    </xf>
    <xf numFmtId="4" fontId="5" fillId="33" borderId="10" applyNumberFormat="0" applyProtection="0">
      <alignment horizontal="right" vertical="center"/>
    </xf>
    <xf numFmtId="4" fontId="5" fillId="34" borderId="10" applyNumberFormat="0" applyProtection="0">
      <alignment horizontal="right" vertical="center"/>
    </xf>
    <xf numFmtId="4" fontId="5" fillId="35" borderId="10" applyNumberFormat="0" applyProtection="0">
      <alignment horizontal="right" vertical="center"/>
    </xf>
    <xf numFmtId="4" fontId="5" fillId="36" borderId="10" applyNumberFormat="0" applyProtection="0">
      <alignment horizontal="right" vertical="center"/>
    </xf>
    <xf numFmtId="4" fontId="5" fillId="37" borderId="10" applyNumberFormat="0" applyProtection="0">
      <alignment horizontal="right" vertical="center"/>
    </xf>
    <xf numFmtId="4" fontId="5" fillId="38" borderId="10" applyNumberFormat="0" applyProtection="0">
      <alignment horizontal="right" vertical="center"/>
    </xf>
    <xf numFmtId="4" fontId="5" fillId="39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8" fillId="40" borderId="18" applyNumberFormat="0" applyProtection="0">
      <alignment horizontal="left" vertical="center" indent="1"/>
    </xf>
    <xf numFmtId="4" fontId="5" fillId="41" borderId="10" applyNumberFormat="0" applyProtection="0">
      <alignment horizontal="right" vertical="center"/>
    </xf>
    <xf numFmtId="4" fontId="5" fillId="42" borderId="18" applyNumberFormat="0" applyProtection="0">
      <alignment horizontal="left" vertical="center" indent="1"/>
    </xf>
    <xf numFmtId="4" fontId="5" fillId="41" borderId="18" applyNumberFormat="0" applyProtection="0">
      <alignment horizontal="left" vertical="center" indent="1"/>
    </xf>
    <xf numFmtId="0" fontId="5" fillId="43" borderId="10" applyNumberFormat="0" applyProtection="0">
      <alignment horizontal="left" vertical="center" indent="1"/>
    </xf>
    <xf numFmtId="0" fontId="5" fillId="40" borderId="17" applyNumberFormat="0" applyProtection="0">
      <alignment horizontal="left" vertical="top" indent="1"/>
    </xf>
    <xf numFmtId="0" fontId="5" fillId="44" borderId="10" applyNumberFormat="0" applyProtection="0">
      <alignment horizontal="left" vertical="center" indent="1"/>
    </xf>
    <xf numFmtId="0" fontId="5" fillId="41" borderId="17" applyNumberFormat="0" applyProtection="0">
      <alignment horizontal="left" vertical="top" indent="1"/>
    </xf>
    <xf numFmtId="0" fontId="5" fillId="45" borderId="10" applyNumberFormat="0" applyProtection="0">
      <alignment horizontal="left" vertical="center" indent="1"/>
    </xf>
    <xf numFmtId="0" fontId="5" fillId="45" borderId="17" applyNumberFormat="0" applyProtection="0">
      <alignment horizontal="left" vertical="top" indent="1"/>
    </xf>
    <xf numFmtId="0" fontId="5" fillId="42" borderId="10" applyNumberFormat="0" applyProtection="0">
      <alignment horizontal="left" vertical="center" indent="1"/>
    </xf>
    <xf numFmtId="0" fontId="5" fillId="42" borderId="17" applyNumberFormat="0" applyProtection="0">
      <alignment horizontal="left" vertical="top" indent="1"/>
    </xf>
    <xf numFmtId="0" fontId="5" fillId="46" borderId="19" applyNumberFormat="0">
      <protection locked="0"/>
    </xf>
    <xf numFmtId="0" fontId="6" fillId="40" borderId="20" applyBorder="0"/>
    <xf numFmtId="4" fontId="7" fillId="47" borderId="17" applyNumberFormat="0" applyProtection="0">
      <alignment vertical="center"/>
    </xf>
    <xf numFmtId="4" fontId="26" fillId="48" borderId="1" applyNumberFormat="0" applyProtection="0">
      <alignment vertical="center"/>
    </xf>
    <xf numFmtId="4" fontId="7" fillId="43" borderId="17" applyNumberFormat="0" applyProtection="0">
      <alignment horizontal="left" vertical="center" indent="1"/>
    </xf>
    <xf numFmtId="0" fontId="7" fillId="47" borderId="17" applyNumberFormat="0" applyProtection="0">
      <alignment horizontal="left" vertical="top" indent="1"/>
    </xf>
    <xf numFmtId="4" fontId="5" fillId="0" borderId="10" applyNumberFormat="0" applyProtection="0">
      <alignment horizontal="right" vertical="center"/>
    </xf>
    <xf numFmtId="4" fontId="26" fillId="49" borderId="10" applyNumberFormat="0" applyProtection="0">
      <alignment horizontal="right" vertical="center"/>
    </xf>
    <xf numFmtId="4" fontId="5" fillId="29" borderId="10" applyNumberFormat="0" applyProtection="0">
      <alignment horizontal="left" vertical="center" indent="1"/>
    </xf>
    <xf numFmtId="0" fontId="7" fillId="41" borderId="17" applyNumberFormat="0" applyProtection="0">
      <alignment horizontal="left" vertical="top" indent="1"/>
    </xf>
    <xf numFmtId="4" fontId="10" fillId="50" borderId="18" applyNumberFormat="0" applyProtection="0">
      <alignment horizontal="left" vertical="center" indent="1"/>
    </xf>
    <xf numFmtId="0" fontId="5" fillId="51" borderId="1"/>
    <xf numFmtId="4" fontId="11" fillId="46" borderId="10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9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31" fillId="2" borderId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9" fontId="32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9" borderId="0" applyNumberFormat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Alignment="1"/>
    <xf numFmtId="0" fontId="3" fillId="0" borderId="0" xfId="0" applyFont="1" applyAlignment="1">
      <alignment horizontal="left" wrapText="1"/>
    </xf>
    <xf numFmtId="0" fontId="27" fillId="0" borderId="1" xfId="0" applyFont="1" applyBorder="1"/>
    <xf numFmtId="0" fontId="3" fillId="0" borderId="0" xfId="0" applyFont="1" applyAlignment="1">
      <alignment horizontal="left"/>
    </xf>
    <xf numFmtId="9" fontId="28" fillId="0" borderId="0" xfId="0" applyNumberFormat="1" applyFont="1"/>
    <xf numFmtId="9" fontId="27" fillId="0" borderId="1" xfId="0" applyNumberFormat="1" applyFont="1" applyBorder="1"/>
    <xf numFmtId="9" fontId="0" fillId="0" borderId="1" xfId="0" applyNumberFormat="1" applyBorder="1"/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32" fillId="0" borderId="1" xfId="112" applyFont="1" applyBorder="1" applyAlignment="1">
      <alignment horizontal="right"/>
    </xf>
    <xf numFmtId="9" fontId="27" fillId="0" borderId="1" xfId="112" applyFont="1" applyBorder="1" applyAlignment="1">
      <alignment horizontal="right"/>
    </xf>
    <xf numFmtId="9" fontId="0" fillId="0" borderId="1" xfId="112" applyFont="1" applyBorder="1" applyAlignment="1">
      <alignment horizontal="right"/>
    </xf>
    <xf numFmtId="0" fontId="28" fillId="0" borderId="0" xfId="0" applyFont="1" applyBorder="1" applyAlignment="1">
      <alignment horizontal="center" wrapText="1"/>
    </xf>
    <xf numFmtId="0" fontId="28" fillId="0" borderId="0" xfId="0" applyFont="1"/>
    <xf numFmtId="164" fontId="28" fillId="0" borderId="0" xfId="0" applyNumberFormat="1" applyFont="1"/>
    <xf numFmtId="0" fontId="0" fillId="0" borderId="22" xfId="0" applyFont="1" applyBorder="1"/>
    <xf numFmtId="0" fontId="0" fillId="0" borderId="1" xfId="0" applyFont="1" applyBorder="1"/>
    <xf numFmtId="0" fontId="2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/>
    <xf numFmtId="0" fontId="0" fillId="0" borderId="0" xfId="0" applyFill="1"/>
    <xf numFmtId="0" fontId="28" fillId="0" borderId="0" xfId="0" applyFont="1" applyFill="1" applyBorder="1" applyAlignment="1">
      <alignment horizontal="center" wrapText="1"/>
    </xf>
    <xf numFmtId="9" fontId="28" fillId="0" borderId="0" xfId="0" applyNumberFormat="1" applyFont="1" applyFill="1"/>
    <xf numFmtId="164" fontId="28" fillId="0" borderId="0" xfId="0" applyNumberFormat="1" applyFont="1" applyFill="1"/>
    <xf numFmtId="0" fontId="28" fillId="0" borderId="0" xfId="0" applyFont="1" applyFill="1"/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center"/>
    </xf>
    <xf numFmtId="9" fontId="27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right"/>
    </xf>
  </cellXfs>
  <cellStyles count="119">
    <cellStyle name="Accent1 - 20%" xfId="3" xr:uid="{00000000-0005-0000-0000-000000000000}"/>
    <cellStyle name="Accent1 - 40%" xfId="4" xr:uid="{00000000-0005-0000-0000-000001000000}"/>
    <cellStyle name="Accent1 - 60%" xfId="5" xr:uid="{00000000-0005-0000-0000-000002000000}"/>
    <cellStyle name="Accent1 2" xfId="2" xr:uid="{00000000-0005-0000-0000-000003000000}"/>
    <cellStyle name="Accent1 3" xfId="87" xr:uid="{00000000-0005-0000-0000-000004000000}"/>
    <cellStyle name="Accent1 4" xfId="93" xr:uid="{00000000-0005-0000-0000-000005000000}"/>
    <cellStyle name="Accent1 5" xfId="100" xr:uid="{00000000-0005-0000-0000-000006000000}"/>
    <cellStyle name="Accent1 6" xfId="111" xr:uid="{00000000-0005-0000-0000-000007000000}"/>
    <cellStyle name="Accent1 7" xfId="113" xr:uid="{00000000-0005-0000-0000-000008000000}"/>
    <cellStyle name="Accent2 - 20%" xfId="7" xr:uid="{00000000-0005-0000-0000-000009000000}"/>
    <cellStyle name="Accent2 - 40%" xfId="8" xr:uid="{00000000-0005-0000-0000-00000A000000}"/>
    <cellStyle name="Accent2 - 60%" xfId="9" xr:uid="{00000000-0005-0000-0000-00000B000000}"/>
    <cellStyle name="Accent2 2" xfId="6" xr:uid="{00000000-0005-0000-0000-00000C000000}"/>
    <cellStyle name="Accent2 3" xfId="88" xr:uid="{00000000-0005-0000-0000-00000D000000}"/>
    <cellStyle name="Accent2 4" xfId="94" xr:uid="{00000000-0005-0000-0000-00000E000000}"/>
    <cellStyle name="Accent2 5" xfId="101" xr:uid="{00000000-0005-0000-0000-00000F000000}"/>
    <cellStyle name="Accent2 6" xfId="110" xr:uid="{00000000-0005-0000-0000-000010000000}"/>
    <cellStyle name="Accent2 7" xfId="114" xr:uid="{00000000-0005-0000-0000-000011000000}"/>
    <cellStyle name="Accent3 - 20%" xfId="11" xr:uid="{00000000-0005-0000-0000-000012000000}"/>
    <cellStyle name="Accent3 - 40%" xfId="12" xr:uid="{00000000-0005-0000-0000-000013000000}"/>
    <cellStyle name="Accent3 - 60%" xfId="13" xr:uid="{00000000-0005-0000-0000-000014000000}"/>
    <cellStyle name="Accent3 2" xfId="10" xr:uid="{00000000-0005-0000-0000-000015000000}"/>
    <cellStyle name="Accent3 3" xfId="89" xr:uid="{00000000-0005-0000-0000-000016000000}"/>
    <cellStyle name="Accent3 4" xfId="95" xr:uid="{00000000-0005-0000-0000-000017000000}"/>
    <cellStyle name="Accent3 5" xfId="102" xr:uid="{00000000-0005-0000-0000-000018000000}"/>
    <cellStyle name="Accent3 6" xfId="109" xr:uid="{00000000-0005-0000-0000-000019000000}"/>
    <cellStyle name="Accent3 7" xfId="115" xr:uid="{00000000-0005-0000-0000-00001A000000}"/>
    <cellStyle name="Accent4 - 20%" xfId="15" xr:uid="{00000000-0005-0000-0000-00001B000000}"/>
    <cellStyle name="Accent4 - 40%" xfId="16" xr:uid="{00000000-0005-0000-0000-00001C000000}"/>
    <cellStyle name="Accent4 - 60%" xfId="17" xr:uid="{00000000-0005-0000-0000-00001D000000}"/>
    <cellStyle name="Accent4 2" xfId="14" xr:uid="{00000000-0005-0000-0000-00001E000000}"/>
    <cellStyle name="Accent4 3" xfId="90" xr:uid="{00000000-0005-0000-0000-00001F000000}"/>
    <cellStyle name="Accent4 4" xfId="96" xr:uid="{00000000-0005-0000-0000-000020000000}"/>
    <cellStyle name="Accent4 5" xfId="103" xr:uid="{00000000-0005-0000-0000-000021000000}"/>
    <cellStyle name="Accent4 6" xfId="108" xr:uid="{00000000-0005-0000-0000-000022000000}"/>
    <cellStyle name="Accent4 7" xfId="116" xr:uid="{00000000-0005-0000-0000-000023000000}"/>
    <cellStyle name="Accent5 - 20%" xfId="19" xr:uid="{00000000-0005-0000-0000-000024000000}"/>
    <cellStyle name="Accent5 - 40%" xfId="20" xr:uid="{00000000-0005-0000-0000-000025000000}"/>
    <cellStyle name="Accent5 - 60%" xfId="21" xr:uid="{00000000-0005-0000-0000-000026000000}"/>
    <cellStyle name="Accent5 2" xfId="18" xr:uid="{00000000-0005-0000-0000-000027000000}"/>
    <cellStyle name="Accent5 3" xfId="91" xr:uid="{00000000-0005-0000-0000-000028000000}"/>
    <cellStyle name="Accent5 4" xfId="97" xr:uid="{00000000-0005-0000-0000-000029000000}"/>
    <cellStyle name="Accent5 5" xfId="104" xr:uid="{00000000-0005-0000-0000-00002A000000}"/>
    <cellStyle name="Accent5 6" xfId="107" xr:uid="{00000000-0005-0000-0000-00002B000000}"/>
    <cellStyle name="Accent5 7" xfId="117" xr:uid="{00000000-0005-0000-0000-00002C000000}"/>
    <cellStyle name="Accent6 - 20%" xfId="23" xr:uid="{00000000-0005-0000-0000-00002D000000}"/>
    <cellStyle name="Accent6 - 40%" xfId="24" xr:uid="{00000000-0005-0000-0000-00002E000000}"/>
    <cellStyle name="Accent6 - 60%" xfId="25" xr:uid="{00000000-0005-0000-0000-00002F000000}"/>
    <cellStyle name="Accent6 2" xfId="22" xr:uid="{00000000-0005-0000-0000-000030000000}"/>
    <cellStyle name="Accent6 3" xfId="92" xr:uid="{00000000-0005-0000-0000-000031000000}"/>
    <cellStyle name="Accent6 4" xfId="98" xr:uid="{00000000-0005-0000-0000-000032000000}"/>
    <cellStyle name="Accent6 5" xfId="105" xr:uid="{00000000-0005-0000-0000-000033000000}"/>
    <cellStyle name="Accent6 6" xfId="106" xr:uid="{00000000-0005-0000-0000-000034000000}"/>
    <cellStyle name="Accent6 7" xfId="118" xr:uid="{00000000-0005-0000-0000-000035000000}"/>
    <cellStyle name="Bad 2" xfId="26" xr:uid="{00000000-0005-0000-0000-000036000000}"/>
    <cellStyle name="Calculation 2" xfId="27" xr:uid="{00000000-0005-0000-0000-000037000000}"/>
    <cellStyle name="Check Cell 2" xfId="28" xr:uid="{00000000-0005-0000-0000-000038000000}"/>
    <cellStyle name="Emphasis 1" xfId="29" xr:uid="{00000000-0005-0000-0000-000039000000}"/>
    <cellStyle name="Emphasis 2" xfId="30" xr:uid="{00000000-0005-0000-0000-00003A000000}"/>
    <cellStyle name="Emphasis 3" xfId="31" xr:uid="{00000000-0005-0000-0000-00003B000000}"/>
    <cellStyle name="Good 2" xfId="32" xr:uid="{00000000-0005-0000-0000-00003C000000}"/>
    <cellStyle name="Heading 1 2" xfId="33" xr:uid="{00000000-0005-0000-0000-00003D000000}"/>
    <cellStyle name="Heading 2 2" xfId="34" xr:uid="{00000000-0005-0000-0000-00003E000000}"/>
    <cellStyle name="Heading 3 2" xfId="35" xr:uid="{00000000-0005-0000-0000-00003F000000}"/>
    <cellStyle name="Heading 4 2" xfId="36" xr:uid="{00000000-0005-0000-0000-000040000000}"/>
    <cellStyle name="Input 2" xfId="37" xr:uid="{00000000-0005-0000-0000-000041000000}"/>
    <cellStyle name="Linked Cell 2" xfId="38" xr:uid="{00000000-0005-0000-0000-000042000000}"/>
    <cellStyle name="Neutral 2" xfId="39" xr:uid="{00000000-0005-0000-0000-000043000000}"/>
    <cellStyle name="Normal" xfId="0" builtinId="0"/>
    <cellStyle name="Normal 2" xfId="1" xr:uid="{00000000-0005-0000-0000-000045000000}"/>
    <cellStyle name="Normal 3" xfId="86" xr:uid="{00000000-0005-0000-0000-000046000000}"/>
    <cellStyle name="Normal 4" xfId="99" xr:uid="{00000000-0005-0000-0000-000047000000}"/>
    <cellStyle name="Note 2" xfId="40" xr:uid="{00000000-0005-0000-0000-000048000000}"/>
    <cellStyle name="Output 2" xfId="41" xr:uid="{00000000-0005-0000-0000-000049000000}"/>
    <cellStyle name="Percent" xfId="112" builtinId="5"/>
    <cellStyle name="SAPBEXaggData" xfId="42" xr:uid="{00000000-0005-0000-0000-00004B000000}"/>
    <cellStyle name="SAPBEXaggDataEmph" xfId="43" xr:uid="{00000000-0005-0000-0000-00004C000000}"/>
    <cellStyle name="SAPBEXaggItem" xfId="44" xr:uid="{00000000-0005-0000-0000-00004D000000}"/>
    <cellStyle name="SAPBEXaggItemX" xfId="45" xr:uid="{00000000-0005-0000-0000-00004E000000}"/>
    <cellStyle name="SAPBEXchaText" xfId="46" xr:uid="{00000000-0005-0000-0000-00004F000000}"/>
    <cellStyle name="SAPBEXexcBad7" xfId="47" xr:uid="{00000000-0005-0000-0000-000050000000}"/>
    <cellStyle name="SAPBEXexcBad8" xfId="48" xr:uid="{00000000-0005-0000-0000-000051000000}"/>
    <cellStyle name="SAPBEXexcBad9" xfId="49" xr:uid="{00000000-0005-0000-0000-000052000000}"/>
    <cellStyle name="SAPBEXexcCritical4" xfId="50" xr:uid="{00000000-0005-0000-0000-000053000000}"/>
    <cellStyle name="SAPBEXexcCritical5" xfId="51" xr:uid="{00000000-0005-0000-0000-000054000000}"/>
    <cellStyle name="SAPBEXexcCritical6" xfId="52" xr:uid="{00000000-0005-0000-0000-000055000000}"/>
    <cellStyle name="SAPBEXexcGood1" xfId="53" xr:uid="{00000000-0005-0000-0000-000056000000}"/>
    <cellStyle name="SAPBEXexcGood2" xfId="54" xr:uid="{00000000-0005-0000-0000-000057000000}"/>
    <cellStyle name="SAPBEXexcGood3" xfId="55" xr:uid="{00000000-0005-0000-0000-000058000000}"/>
    <cellStyle name="SAPBEXfilterDrill" xfId="56" xr:uid="{00000000-0005-0000-0000-000059000000}"/>
    <cellStyle name="SAPBEXfilterItem" xfId="57" xr:uid="{00000000-0005-0000-0000-00005A000000}"/>
    <cellStyle name="SAPBEXfilterText" xfId="58" xr:uid="{00000000-0005-0000-0000-00005B000000}"/>
    <cellStyle name="SAPBEXformats" xfId="59" xr:uid="{00000000-0005-0000-0000-00005C000000}"/>
    <cellStyle name="SAPBEXheaderItem" xfId="60" xr:uid="{00000000-0005-0000-0000-00005D000000}"/>
    <cellStyle name="SAPBEXheaderText" xfId="61" xr:uid="{00000000-0005-0000-0000-00005E000000}"/>
    <cellStyle name="SAPBEXHLevel0" xfId="62" xr:uid="{00000000-0005-0000-0000-00005F000000}"/>
    <cellStyle name="SAPBEXHLevel0X" xfId="63" xr:uid="{00000000-0005-0000-0000-000060000000}"/>
    <cellStyle name="SAPBEXHLevel1" xfId="64" xr:uid="{00000000-0005-0000-0000-000061000000}"/>
    <cellStyle name="SAPBEXHLevel1X" xfId="65" xr:uid="{00000000-0005-0000-0000-000062000000}"/>
    <cellStyle name="SAPBEXHLevel2" xfId="66" xr:uid="{00000000-0005-0000-0000-000063000000}"/>
    <cellStyle name="SAPBEXHLevel2X" xfId="67" xr:uid="{00000000-0005-0000-0000-000064000000}"/>
    <cellStyle name="SAPBEXHLevel3" xfId="68" xr:uid="{00000000-0005-0000-0000-000065000000}"/>
    <cellStyle name="SAPBEXHLevel3X" xfId="69" xr:uid="{00000000-0005-0000-0000-000066000000}"/>
    <cellStyle name="SAPBEXinputData" xfId="70" xr:uid="{00000000-0005-0000-0000-000067000000}"/>
    <cellStyle name="SAPBEXItemHeader" xfId="71" xr:uid="{00000000-0005-0000-0000-000068000000}"/>
    <cellStyle name="SAPBEXresData" xfId="72" xr:uid="{00000000-0005-0000-0000-000069000000}"/>
    <cellStyle name="SAPBEXresDataEmph" xfId="73" xr:uid="{00000000-0005-0000-0000-00006A000000}"/>
    <cellStyle name="SAPBEXresItem" xfId="74" xr:uid="{00000000-0005-0000-0000-00006B000000}"/>
    <cellStyle name="SAPBEXresItemX" xfId="75" xr:uid="{00000000-0005-0000-0000-00006C000000}"/>
    <cellStyle name="SAPBEXstdData" xfId="76" xr:uid="{00000000-0005-0000-0000-00006D000000}"/>
    <cellStyle name="SAPBEXstdDataEmph" xfId="77" xr:uid="{00000000-0005-0000-0000-00006E000000}"/>
    <cellStyle name="SAPBEXstdItem" xfId="78" xr:uid="{00000000-0005-0000-0000-00006F000000}"/>
    <cellStyle name="SAPBEXstdItemX" xfId="79" xr:uid="{00000000-0005-0000-0000-000070000000}"/>
    <cellStyle name="SAPBEXtitle" xfId="80" xr:uid="{00000000-0005-0000-0000-000071000000}"/>
    <cellStyle name="SAPBEXunassignedItem" xfId="81" xr:uid="{00000000-0005-0000-0000-000072000000}"/>
    <cellStyle name="SAPBEXundefined" xfId="82" xr:uid="{00000000-0005-0000-0000-000073000000}"/>
    <cellStyle name="Sheet Title" xfId="83" xr:uid="{00000000-0005-0000-0000-000074000000}"/>
    <cellStyle name="Total 2" xfId="84" xr:uid="{00000000-0005-0000-0000-000075000000}"/>
    <cellStyle name="Warning Text 2" xfId="85" xr:uid="{00000000-0005-0000-0000-000076000000}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3899339019108"/>
          <c:h val="0.4831706750941846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Aruandesse2018!$F$30:$F$33</c:f>
              <c:strCache>
                <c:ptCount val="4"/>
                <c:pt idx="0">
                  <c:v>2018.a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BEA-4D35-AD14-B1D7F6BB37FC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DBEA-4D35-AD14-B1D7F6BB37F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BEA-4D35-AD14-B1D7F6BB37FC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DBEA-4D35-AD14-B1D7F6BB37F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BEA-4D35-AD14-B1D7F6BB37FC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DBEA-4D35-AD14-B1D7F6BB37F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Aruandesse2018!$N$34:$N$54</c15:sqref>
                    </c15:fullRef>
                  </c:ext>
                </c:extLst>
                <c:f>(Aruandesse2018!$N$34:$N$41,Aruandesse2018!$N$44:$N$50,Aruandesse2018!$N$52:$N$54)</c:f>
                <c:numCache>
                  <c:formatCode>General</c:formatCode>
                  <c:ptCount val="18"/>
                  <c:pt idx="0">
                    <c:v>0.11025233960697622</c:v>
                  </c:pt>
                  <c:pt idx="1">
                    <c:v>0.13699127330956468</c:v>
                  </c:pt>
                  <c:pt idx="2">
                    <c:v>8.570588427668363E-2</c:v>
                  </c:pt>
                  <c:pt idx="3">
                    <c:v>0.15809735999245295</c:v>
                  </c:pt>
                  <c:pt idx="4">
                    <c:v>0.17600890358241417</c:v>
                  </c:pt>
                  <c:pt idx="5">
                    <c:v>0.13627400502523432</c:v>
                  </c:pt>
                  <c:pt idx="6">
                    <c:v>0.19960310294087674</c:v>
                  </c:pt>
                  <c:pt idx="7">
                    <c:v>7.941231476791577E-2</c:v>
                  </c:pt>
                  <c:pt idx="8">
                    <c:v>0.32096974951803686</c:v>
                  </c:pt>
                  <c:pt idx="9">
                    <c:v>0.26861375670960663</c:v>
                  </c:pt>
                  <c:pt idx="10">
                    <c:v>0.25521244889873812</c:v>
                  </c:pt>
                  <c:pt idx="11">
                    <c:v>0.45900655188054901</c:v>
                  </c:pt>
                  <c:pt idx="12">
                    <c:v>0.34996064791671833</c:v>
                  </c:pt>
                  <c:pt idx="13">
                    <c:v>0.42446466597597748</c:v>
                  </c:pt>
                  <c:pt idx="14">
                    <c:v>0.26382158079930734</c:v>
                  </c:pt>
                  <c:pt idx="15">
                    <c:v>0.32388787433183752</c:v>
                  </c:pt>
                  <c:pt idx="16">
                    <c:v>0.28256197532593119</c:v>
                  </c:pt>
                  <c:pt idx="17">
                    <c:v>0.10859449944651317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Aruandesse2018!$M$34:$M$54</c15:sqref>
                    </c15:fullRef>
                  </c:ext>
                </c:extLst>
                <c:f>(Aruandesse2018!$M$34:$M$41,Aruandesse2018!$M$44:$M$50,Aruandesse2018!$M$52:$M$54)</c:f>
                <c:numCache>
                  <c:formatCode>General</c:formatCode>
                  <c:ptCount val="18"/>
                  <c:pt idx="0">
                    <c:v>9.4606463663991253E-2</c:v>
                  </c:pt>
                  <c:pt idx="1">
                    <c:v>0.12188323594576722</c:v>
                  </c:pt>
                  <c:pt idx="2">
                    <c:v>7.7411715951361426E-2</c:v>
                  </c:pt>
                  <c:pt idx="3">
                    <c:v>0.11944071611297405</c:v>
                  </c:pt>
                  <c:pt idx="4">
                    <c:v>0.1368861628510965</c:v>
                  </c:pt>
                  <c:pt idx="5">
                    <c:v>9.2868735990482343E-2</c:v>
                  </c:pt>
                  <c:pt idx="6">
                    <c:v>0.15361119591066394</c:v>
                  </c:pt>
                  <c:pt idx="7">
                    <c:v>6.758532997816602E-2</c:v>
                  </c:pt>
                  <c:pt idx="8">
                    <c:v>0.27035124882022588</c:v>
                  </c:pt>
                  <c:pt idx="9">
                    <c:v>0.18088504267398717</c:v>
                  </c:pt>
                  <c:pt idx="10">
                    <c:v>0.19369527295366701</c:v>
                  </c:pt>
                  <c:pt idx="11">
                    <c:v>0.2718412083227742</c:v>
                  </c:pt>
                  <c:pt idx="12">
                    <c:v>0.34996064791671844</c:v>
                  </c:pt>
                  <c:pt idx="13">
                    <c:v>0.16377578650903457</c:v>
                  </c:pt>
                  <c:pt idx="14">
                    <c:v>0.22340603749919724</c:v>
                  </c:pt>
                  <c:pt idx="15">
                    <c:v>9.1220166340435505E-2</c:v>
                  </c:pt>
                  <c:pt idx="16">
                    <c:v>0.2119713788752437</c:v>
                  </c:pt>
                  <c:pt idx="17">
                    <c:v>9.2558216322656678E-2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Aruandesse2018!$F$34:$F$54</c15:sqref>
                  </c15:fullRef>
                </c:ext>
              </c:extLst>
              <c:f>(Aruandesse2018!$F$34:$F$41,Aruandesse2018!$F$44:$F$50,Aruandesse2018!$F$52:$F$54)</c:f>
              <c:numCache>
                <c:formatCode>0%</c:formatCode>
                <c:ptCount val="18"/>
                <c:pt idx="0">
                  <c:v>0.33333333333333331</c:v>
                </c:pt>
                <c:pt idx="1">
                  <c:v>0.39215686274509803</c:v>
                </c:pt>
                <c:pt idx="2">
                  <c:v>0.35658914728682173</c:v>
                </c:pt>
                <c:pt idx="3">
                  <c:v>0.28947368421052633</c:v>
                </c:pt>
                <c:pt idx="4">
                  <c:v>0.32258064516129031</c:v>
                </c:pt>
                <c:pt idx="5">
                  <c:v>0.21276595744680851</c:v>
                </c:pt>
                <c:pt idx="6">
                  <c:v>0.33333333333333331</c:v>
                </c:pt>
                <c:pt idx="7">
                  <c:v>0.27857142857142858</c:v>
                </c:pt>
                <c:pt idx="8">
                  <c:v>0.42857142857142855</c:v>
                </c:pt>
                <c:pt idx="9">
                  <c:v>0.30769230769230771</c:v>
                </c:pt>
                <c:pt idx="10">
                  <c:v>0.35714285714285715</c:v>
                </c:pt>
                <c:pt idx="11">
                  <c:v>0.33333333333333331</c:v>
                </c:pt>
                <c:pt idx="12">
                  <c:v>0.5</c:v>
                </c:pt>
                <c:pt idx="13">
                  <c:v>0.2</c:v>
                </c:pt>
                <c:pt idx="14">
                  <c:v>0.41666666666666669</c:v>
                </c:pt>
                <c:pt idx="15">
                  <c:v>0.1111111111111111</c:v>
                </c:pt>
                <c:pt idx="16">
                  <c:v>0.36363636363636365</c:v>
                </c:pt>
                <c:pt idx="17">
                  <c:v>0.32500000000000001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BEA-4D35-AD14-B1D7F6B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Aruandesse2018!$H$34:$H$54</c15:sqref>
                  </c15:fullRef>
                </c:ext>
              </c:extLst>
              <c:f>(Aruandesse2018!$H$34:$H$41,Aruandesse2018!$H$44:$H$50,Aruandesse2018!$H$52:$H$54)</c:f>
              <c:numCache>
                <c:formatCode>0%</c:formatCode>
                <c:ptCount val="18"/>
                <c:pt idx="0">
                  <c:v>0.31805157593123207</c:v>
                </c:pt>
                <c:pt idx="1">
                  <c:v>0.31805157593123207</c:v>
                </c:pt>
                <c:pt idx="2">
                  <c:v>0.31805157593123207</c:v>
                </c:pt>
                <c:pt idx="3">
                  <c:v>0.31805157593123207</c:v>
                </c:pt>
                <c:pt idx="4">
                  <c:v>0.31805157593123207</c:v>
                </c:pt>
                <c:pt idx="5">
                  <c:v>0.31805157593123207</c:v>
                </c:pt>
                <c:pt idx="6">
                  <c:v>0.31805157593123207</c:v>
                </c:pt>
                <c:pt idx="7">
                  <c:v>0.31805157593123207</c:v>
                </c:pt>
                <c:pt idx="8">
                  <c:v>0.31805157593123207</c:v>
                </c:pt>
                <c:pt idx="9">
                  <c:v>0.31805157593123207</c:v>
                </c:pt>
                <c:pt idx="10">
                  <c:v>0.31805157593123207</c:v>
                </c:pt>
                <c:pt idx="11">
                  <c:v>0.31805157593123207</c:v>
                </c:pt>
                <c:pt idx="12">
                  <c:v>0.31805157593123207</c:v>
                </c:pt>
                <c:pt idx="13">
                  <c:v>0.31805157593123207</c:v>
                </c:pt>
                <c:pt idx="14">
                  <c:v>0.31805157593123207</c:v>
                </c:pt>
                <c:pt idx="15">
                  <c:v>0.31805157593123207</c:v>
                </c:pt>
                <c:pt idx="16">
                  <c:v>0.31805157593123207</c:v>
                </c:pt>
                <c:pt idx="17">
                  <c:v>0.31805157593123207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BEA-4D35-AD14-B1D7F6BB37FC}"/>
            </c:ext>
          </c:extLst>
        </c:ser>
        <c:ser>
          <c:idx val="1"/>
          <c:order val="2"/>
          <c:tx>
            <c:strRef>
              <c:f>Aruandesse2017!$F$30</c:f>
              <c:strCache>
                <c:ptCount val="1"/>
                <c:pt idx="0">
                  <c:v>2017.a ägeda insuldiga (I61.0-I61.9) patsiendid, kes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Aruandesse2017!$F$34:$F$54</c15:sqref>
                  </c15:fullRef>
                </c:ext>
              </c:extLst>
              <c:f>(Aruandesse2017!$F$34:$F$41,Aruandesse2017!$F$44:$F$50,Aruandesse2017!$F$52:$F$54)</c:f>
              <c:numCache>
                <c:formatCode>0%</c:formatCode>
                <c:ptCount val="18"/>
                <c:pt idx="0">
                  <c:v>0.40625</c:v>
                </c:pt>
                <c:pt idx="1">
                  <c:v>0.25454545454545452</c:v>
                </c:pt>
                <c:pt idx="2">
                  <c:v>0.35099337748344372</c:v>
                </c:pt>
                <c:pt idx="3">
                  <c:v>0.34482758620689657</c:v>
                </c:pt>
                <c:pt idx="4">
                  <c:v>0.47619047619047616</c:v>
                </c:pt>
                <c:pt idx="5">
                  <c:v>0.43243243243243246</c:v>
                </c:pt>
                <c:pt idx="6">
                  <c:v>0.44827586206896552</c:v>
                </c:pt>
                <c:pt idx="7">
                  <c:v>0.42241379310344829</c:v>
                </c:pt>
                <c:pt idx="8">
                  <c:v>0.4</c:v>
                </c:pt>
                <c:pt idx="9">
                  <c:v>0.2</c:v>
                </c:pt>
                <c:pt idx="10">
                  <c:v>0.41666666666666669</c:v>
                </c:pt>
                <c:pt idx="11">
                  <c:v>0</c:v>
                </c:pt>
                <c:pt idx="12">
                  <c:v>1</c:v>
                </c:pt>
                <c:pt idx="13">
                  <c:v>0.4</c:v>
                </c:pt>
                <c:pt idx="14">
                  <c:v>0.4</c:v>
                </c:pt>
                <c:pt idx="15">
                  <c:v>0.5</c:v>
                </c:pt>
                <c:pt idx="16">
                  <c:v>0.42105263157894735</c:v>
                </c:pt>
                <c:pt idx="17">
                  <c:v>0.40740740740740738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E6-4EC4-9AFE-3622F01B4BE6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Aruandesse2017!$H$34:$H$54</c15:sqref>
                  </c15:fullRef>
                </c:ext>
              </c:extLst>
              <c:f>(Aruandesse2017!$H$34:$H$41,Aruandesse2017!$H$44:$H$50,Aruandesse2017!$H$52:$H$54)</c:f>
              <c:numCache>
                <c:formatCode>0%</c:formatCode>
                <c:ptCount val="18"/>
                <c:pt idx="0">
                  <c:v>0.38793103448275862</c:v>
                </c:pt>
                <c:pt idx="1">
                  <c:v>0.38793103448275862</c:v>
                </c:pt>
                <c:pt idx="2">
                  <c:v>0.38793103448275862</c:v>
                </c:pt>
                <c:pt idx="3">
                  <c:v>0.38793103448275862</c:v>
                </c:pt>
                <c:pt idx="4">
                  <c:v>0.38793103448275862</c:v>
                </c:pt>
                <c:pt idx="5">
                  <c:v>0.38793103448275862</c:v>
                </c:pt>
                <c:pt idx="6">
                  <c:v>0.38793103448275862</c:v>
                </c:pt>
                <c:pt idx="7">
                  <c:v>0.38793103448275862</c:v>
                </c:pt>
                <c:pt idx="8">
                  <c:v>0.38793103448275862</c:v>
                </c:pt>
                <c:pt idx="9">
                  <c:v>0.38793103448275862</c:v>
                </c:pt>
                <c:pt idx="10">
                  <c:v>0.38793103448275862</c:v>
                </c:pt>
                <c:pt idx="11">
                  <c:v>0.38793103448275862</c:v>
                </c:pt>
                <c:pt idx="12">
                  <c:v>0.38793103448275862</c:v>
                </c:pt>
                <c:pt idx="13">
                  <c:v>0.38793103448275862</c:v>
                </c:pt>
                <c:pt idx="14">
                  <c:v>0.38793103448275862</c:v>
                </c:pt>
                <c:pt idx="15">
                  <c:v>0.38793103448275862</c:v>
                </c:pt>
                <c:pt idx="16">
                  <c:v>0.38793103448275862</c:v>
                </c:pt>
                <c:pt idx="17">
                  <c:v>0.38793103448275862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BEA-4D35-AD14-B1D7F6BB37FC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Aruandesse2018!$A$34:$C$54</c15:sqref>
                  </c15:fullRef>
                </c:ext>
              </c:extLst>
              <c:f>(Aruandesse2018!$A$34:$C$41,Aruandesse2018!$A$44:$C$50,Aruandesse2018!$A$52:$C$54)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Põlva Haigla</c:v>
                  </c:pt>
                  <c:pt idx="13">
                    <c:v>Narva Haigla</c:v>
                  </c:pt>
                  <c:pt idx="14">
                    <c:v>Rakvere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Aruandesse2018!$I$34:$I$54</c15:sqref>
                  </c15:fullRef>
                </c:ext>
              </c:extLst>
              <c:f>(Aruandesse2018!$I$34:$I$41,Aruandesse2018!$I$44:$I$50,Aruandesse2018!$I$52:$I$54)</c:f>
              <c:numCache>
                <c:formatCode>0%</c:formatCode>
                <c:ptCount val="18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BEA-4D35-AD14-B1D7F6BB3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8.3963045153210084E-3"/>
          <c:y val="0.84107468709268485"/>
          <c:w val="0.99022088363237615"/>
          <c:h val="0.1475874444265895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2016.a.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layout>
        <c:manualLayout>
          <c:xMode val="edge"/>
          <c:yMode val="edge"/>
          <c:x val="0.1147438685071701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E-41DF-B135-8920D267D549}"/>
            </c:ext>
          </c:extLst>
        </c:ser>
        <c:ser>
          <c:idx val="5"/>
          <c:order val="1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EE-41DF-B135-8920D267D549}"/>
            </c:ext>
          </c:extLst>
        </c:ser>
        <c:ser>
          <c:idx val="0"/>
          <c:order val="2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EE-41DF-B135-8920D267D549}"/>
            </c:ext>
          </c:extLst>
        </c:ser>
        <c:ser>
          <c:idx val="1"/>
          <c:order val="3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EE-41DF-B135-8920D267D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Aruandesse2015!$F$3:$F$6</c:f>
              <c:strCache>
                <c:ptCount val="4"/>
                <c:pt idx="0">
                  <c:v>2015.a. ägeda insuldi raviarvega pt osakaal, kes on 30 päeva jooksul surnud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>
              <a:outerShdw blurRad="40005" dist="22860" dir="5400000" algn="ctr" rotWithShape="0">
                <a:srgbClr val="5B9BD5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03-417C-A1FE-56125A93A4D3}"/>
              </c:ext>
            </c:extLst>
          </c:dPt>
          <c:dPt>
            <c:idx val="2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3A6E-40CC-9DFA-DB488D3844B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03-417C-A1FE-56125A93A4D3}"/>
              </c:ext>
            </c:extLst>
          </c:dPt>
          <c:dPt>
            <c:idx val="7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A6E-40CC-9DFA-DB488D3844B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903-417C-A1FE-56125A93A4D3}"/>
              </c:ext>
            </c:extLst>
          </c:dPt>
          <c:dPt>
            <c:idx val="20"/>
            <c:invertIfNegative val="0"/>
            <c:bubble3D val="0"/>
            <c:spPr>
              <a:solidFill>
                <a:srgbClr val="5B9BD5">
                  <a:alpha val="50000"/>
                </a:srgbClr>
              </a:solidFill>
              <a:ln>
                <a:noFill/>
              </a:ln>
              <a:effectLst>
                <a:outerShdw blurRad="40005" dist="22860" dir="5400000" algn="ctr" rotWithShape="0">
                  <a:srgbClr val="5B9BD5">
                    <a:alpha val="35000"/>
                  </a:srgb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7E1-4CDC-B8B5-6861B8B231DC}"/>
              </c:ext>
            </c:extLst>
          </c:dPt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E1-4CDC-B8B5-6861B8B23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2015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E1-4CDC-B8B5-6861B8B231DC}"/>
            </c:ext>
          </c:extLst>
        </c:ser>
        <c:ser>
          <c:idx val="0"/>
          <c:order val="2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903-417C-A1FE-56125A93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513135937879966E-2"/>
          <c:y val="0.84400699912510924"/>
          <c:w val="0.77014209674709688"/>
          <c:h val="0.11024741093409837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t-EE"/>
              <a:t>Erinevate</a:t>
            </a:r>
            <a:r>
              <a:rPr lang="et-EE" baseline="0"/>
              <a:t> vanusrühmade </a:t>
            </a:r>
            <a:r>
              <a:rPr lang="et-EE"/>
              <a:t>2015.a. ägeda insuldi raviarvega pt %, kes</a:t>
            </a:r>
            <a:r>
              <a:rPr lang="et-EE" baseline="0"/>
              <a:t> on 30 päeva jooksul surnud</a:t>
            </a:r>
            <a:endParaRPr lang="et-E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title>
    <c:autoTitleDeleted val="0"/>
    <c:plotArea>
      <c:layout/>
      <c:barChart>
        <c:barDir val="bar"/>
        <c:grouping val="clustered"/>
        <c:varyColors val="0"/>
        <c:ser>
          <c:idx val="4"/>
          <c:order val="0"/>
          <c:tx>
            <c:strRef>
              <c:f>Aruandesse2015!$F$36</c:f>
              <c:strCache>
                <c:ptCount val="1"/>
                <c:pt idx="0">
                  <c:v>2015. a.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Aruandesse2015!$F$37:$F$43</c:f>
              <c:numCache>
                <c:formatCode>0%</c:formatCode>
                <c:ptCount val="7"/>
                <c:pt idx="0">
                  <c:v>6.6666666666666666E-2</c:v>
                </c:pt>
                <c:pt idx="1">
                  <c:v>0.27777777777777779</c:v>
                </c:pt>
                <c:pt idx="2">
                  <c:v>0.22972972972972974</c:v>
                </c:pt>
                <c:pt idx="3">
                  <c:v>0.47368421052631576</c:v>
                </c:pt>
                <c:pt idx="4">
                  <c:v>0.4375</c:v>
                </c:pt>
                <c:pt idx="5">
                  <c:v>0.63492063492063489</c:v>
                </c:pt>
                <c:pt idx="6">
                  <c:v>0.41479820627802688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BD-4B4A-8293-0C81AD81A3CE}"/>
            </c:ext>
          </c:extLst>
        </c:ser>
        <c:ser>
          <c:idx val="5"/>
          <c:order val="1"/>
          <c:tx>
            <c:strRef>
              <c:f>Aruandesse2015!$G$36</c:f>
              <c:strCache>
                <c:ptCount val="1"/>
                <c:pt idx="0">
                  <c:v>2015. a.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Aruandesse2015!$G$37:$G$43</c:f>
              <c:numCache>
                <c:formatCode>0%</c:formatCode>
                <c:ptCount val="7"/>
                <c:pt idx="0">
                  <c:v>2.0408163265306121E-2</c:v>
                </c:pt>
                <c:pt idx="1">
                  <c:v>2.4590163934426229E-2</c:v>
                </c:pt>
                <c:pt idx="2">
                  <c:v>6.3829787234042548E-2</c:v>
                </c:pt>
                <c:pt idx="3">
                  <c:v>0.13048933500627352</c:v>
                </c:pt>
                <c:pt idx="4">
                  <c:v>0.1957857769973661</c:v>
                </c:pt>
                <c:pt idx="5">
                  <c:v>0.34206695778748181</c:v>
                </c:pt>
                <c:pt idx="6">
                  <c:v>0.18433322971712776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BD-4B4A-8293-0C81AD81A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07327209098862"/>
          <c:y val="0.84731824605840356"/>
          <c:w val="0.83552012248468943"/>
          <c:h val="0.134033735293577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0224860003981137"/>
          <c:w val="0.89475950614642508"/>
          <c:h val="0.65096702878614077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Aruandesse2018!$F$86</c:f>
              <c:strCache>
                <c:ptCount val="1"/>
                <c:pt idx="0">
                  <c:v>Põhidiagoos 
I61.0-I61.9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Aruandesse2018!$F$87:$F$93</c:f>
              <c:numCache>
                <c:formatCode>0%</c:formatCode>
                <c:ptCount val="7"/>
                <c:pt idx="0">
                  <c:v>0.54545454545454541</c:v>
                </c:pt>
                <c:pt idx="1">
                  <c:v>5.5555555555555552E-2</c:v>
                </c:pt>
                <c:pt idx="2">
                  <c:v>0.2608695652173913</c:v>
                </c:pt>
                <c:pt idx="3">
                  <c:v>0.31521739130434784</c:v>
                </c:pt>
                <c:pt idx="4">
                  <c:v>0.31451612903225806</c:v>
                </c:pt>
                <c:pt idx="5">
                  <c:v>0.41379310344827586</c:v>
                </c:pt>
                <c:pt idx="6">
                  <c:v>0.31805157593123207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F-440C-BAC5-9909CD5E471A}"/>
            </c:ext>
          </c:extLst>
        </c:ser>
        <c:ser>
          <c:idx val="0"/>
          <c:order val="1"/>
          <c:tx>
            <c:strRef>
              <c:f>Aruandesse2017!$F$86</c:f>
              <c:strCache>
                <c:ptCount val="1"/>
                <c:pt idx="0">
                  <c:v>2017.a põhidiagoos 
I61.0-I61.9 (Intratserebraalne hemorraagia e peaajusisene verevalum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Aruandesse2017!$F$87:$F$93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0.42857142857142855</c:v>
                </c:pt>
                <c:pt idx="2">
                  <c:v>0.11764705882352941</c:v>
                </c:pt>
                <c:pt idx="3">
                  <c:v>0.35632183908045978</c:v>
                </c:pt>
                <c:pt idx="4">
                  <c:v>0.42452830188679247</c:v>
                </c:pt>
                <c:pt idx="5">
                  <c:v>0.59090909090909094</c:v>
                </c:pt>
                <c:pt idx="6">
                  <c:v>0.38793103448275862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F-440C-BAC5-9909CD5E471A}"/>
            </c:ext>
          </c:extLst>
        </c:ser>
        <c:ser>
          <c:idx val="5"/>
          <c:order val="2"/>
          <c:tx>
            <c:strRef>
              <c:f>Aruandesse2018!$G$86</c:f>
              <c:strCache>
                <c:ptCount val="1"/>
                <c:pt idx="0">
                  <c:v>Põhidiagnoos
I63.0-I63.9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Aruandesse2018!$G$87:$G$93</c:f>
              <c:numCache>
                <c:formatCode>0%</c:formatCode>
                <c:ptCount val="7"/>
                <c:pt idx="0">
                  <c:v>0</c:v>
                </c:pt>
                <c:pt idx="1">
                  <c:v>2.8571428571428571E-2</c:v>
                </c:pt>
                <c:pt idx="2">
                  <c:v>7.5566750629722929E-2</c:v>
                </c:pt>
                <c:pt idx="3">
                  <c:v>9.2413793103448272E-2</c:v>
                </c:pt>
                <c:pt idx="4">
                  <c:v>0.1496415770609319</c:v>
                </c:pt>
                <c:pt idx="5">
                  <c:v>0.30125523012552302</c:v>
                </c:pt>
                <c:pt idx="6">
                  <c:v>0.15530546623794211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5F-440C-BAC5-9909CD5E471A}"/>
            </c:ext>
          </c:extLst>
        </c:ser>
        <c:ser>
          <c:idx val="1"/>
          <c:order val="3"/>
          <c:tx>
            <c:strRef>
              <c:f>Aruandesse2017!$G$86</c:f>
              <c:strCache>
                <c:ptCount val="1"/>
                <c:pt idx="0">
                  <c:v>2017.a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Aruandesse2017!$G$87:$G$93</c:f>
              <c:numCache>
                <c:formatCode>0%</c:formatCode>
                <c:ptCount val="7"/>
                <c:pt idx="0">
                  <c:v>4.2553191489361701E-2</c:v>
                </c:pt>
                <c:pt idx="1">
                  <c:v>6.8627450980392163E-2</c:v>
                </c:pt>
                <c:pt idx="2">
                  <c:v>8.4398976982097182E-2</c:v>
                </c:pt>
                <c:pt idx="3">
                  <c:v>8.2432432432432437E-2</c:v>
                </c:pt>
                <c:pt idx="4">
                  <c:v>0.18499573742540495</c:v>
                </c:pt>
                <c:pt idx="5">
                  <c:v>0.31923601637107774</c:v>
                </c:pt>
                <c:pt idx="6">
                  <c:v>0.17388575015693661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5F-440C-BAC5-9909CD5E4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9471957942081184"/>
          <c:w val="0.99351626237081014"/>
          <c:h val="0.1669323468904961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Aruandesse2018!$F$57</c:f>
              <c:strCache>
                <c:ptCount val="1"/>
                <c:pt idx="0">
                  <c:v>2018.a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A2F2-49BC-AB66-8EC840558FBE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A2F2-49BC-AB66-8EC840558FBE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A2F2-49BC-AB66-8EC840558FBE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Aruandesse2018!$N$61:$N$81</c:f>
                <c:numCache>
                  <c:formatCode>General</c:formatCode>
                  <c:ptCount val="21"/>
                  <c:pt idx="0">
                    <c:v>2.7893463047042433E-2</c:v>
                  </c:pt>
                  <c:pt idx="1">
                    <c:v>3.1785621926401428E-2</c:v>
                  </c:pt>
                  <c:pt idx="2">
                    <c:v>2.0514226102150562E-2</c:v>
                  </c:pt>
                  <c:pt idx="3">
                    <c:v>3.5473598070419471E-2</c:v>
                  </c:pt>
                  <c:pt idx="4">
                    <c:v>4.0706873277359612E-2</c:v>
                  </c:pt>
                  <c:pt idx="5">
                    <c:v>3.586744051473148E-2</c:v>
                  </c:pt>
                  <c:pt idx="6">
                    <c:v>6.420420035881827E-2</c:v>
                  </c:pt>
                  <c:pt idx="7">
                    <c:v>1.9678134856760454E-2</c:v>
                  </c:pt>
                  <c:pt idx="8">
                    <c:v>0.23094832207186222</c:v>
                  </c:pt>
                  <c:pt idx="9">
                    <c:v>0.1254086533019641</c:v>
                  </c:pt>
                  <c:pt idx="10">
                    <c:v>0.14440534999933585</c:v>
                  </c:pt>
                  <c:pt idx="11">
                    <c:v>9.4998077844508561E-2</c:v>
                  </c:pt>
                  <c:pt idx="12">
                    <c:v>0.12233462111939192</c:v>
                  </c:pt>
                  <c:pt idx="13">
                    <c:v>0.22475715229717896</c:v>
                  </c:pt>
                  <c:pt idx="14">
                    <c:v>0.13627400502523432</c:v>
                  </c:pt>
                  <c:pt idx="15">
                    <c:v>0.14440534999933585</c:v>
                  </c:pt>
                  <c:pt idx="16">
                    <c:v>0.11445141626944086</c:v>
                  </c:pt>
                  <c:pt idx="17">
                    <c:v>0.27184120832277425</c:v>
                  </c:pt>
                  <c:pt idx="18">
                    <c:v>0.13329956778776375</c:v>
                  </c:pt>
                  <c:pt idx="19">
                    <c:v>9.2550901524449086E-2</c:v>
                  </c:pt>
                  <c:pt idx="20">
                    <c:v>3.6078634984683E-2</c:v>
                  </c:pt>
                </c:numCache>
              </c:numRef>
            </c:plus>
            <c:minus>
              <c:numRef>
                <c:f>Aruandesse2018!$M$61:$M$81</c:f>
                <c:numCache>
                  <c:formatCode>General</c:formatCode>
                  <c:ptCount val="21"/>
                  <c:pt idx="0">
                    <c:v>2.3917090708606537E-2</c:v>
                  </c:pt>
                  <c:pt idx="1">
                    <c:v>2.5638947510725096E-2</c:v>
                  </c:pt>
                  <c:pt idx="2">
                    <c:v>1.8089311421267518E-2</c:v>
                  </c:pt>
                  <c:pt idx="3">
                    <c:v>2.850047554792931E-2</c:v>
                  </c:pt>
                  <c:pt idx="4">
                    <c:v>3.3027030839910571E-2</c:v>
                  </c:pt>
                  <c:pt idx="5">
                    <c:v>2.9072213209539746E-2</c:v>
                  </c:pt>
                  <c:pt idx="6">
                    <c:v>5.3148149037324732E-2</c:v>
                  </c:pt>
                  <c:pt idx="7">
                    <c:v>1.7685937330635421E-2</c:v>
                  </c:pt>
                  <c:pt idx="8">
                    <c:v>0.15278004015075539</c:v>
                  </c:pt>
                  <c:pt idx="9">
                    <c:v>9.3285508808101408E-2</c:v>
                  </c:pt>
                  <c:pt idx="10">
                    <c:v>0.10425769824706377</c:v>
                  </c:pt>
                  <c:pt idx="11">
                    <c:v>5.9267398220649567E-2</c:v>
                  </c:pt>
                  <c:pt idx="12">
                    <c:v>8.5780698074651676E-2</c:v>
                  </c:pt>
                  <c:pt idx="13">
                    <c:v>0.14509357875110251</c:v>
                  </c:pt>
                  <c:pt idx="14">
                    <c:v>9.2868735990482343E-2</c:v>
                  </c:pt>
                  <c:pt idx="15">
                    <c:v>0.10425769824706377</c:v>
                  </c:pt>
                  <c:pt idx="16">
                    <c:v>8.6124437455299213E-2</c:v>
                  </c:pt>
                  <c:pt idx="17">
                    <c:v>0.45900655188054906</c:v>
                  </c:pt>
                  <c:pt idx="18">
                    <c:v>0.11362154230679117</c:v>
                  </c:pt>
                  <c:pt idx="19">
                    <c:v>6.8153629352720735E-2</c:v>
                  </c:pt>
                  <c:pt idx="20">
                    <c:v>3.2513948033934037E-2</c:v>
                  </c:pt>
                </c:numCache>
              </c:numRef>
            </c:minus>
          </c:errBars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Aruandesse2018!$F$61:$F$81</c:f>
              <c:numCache>
                <c:formatCode>0%</c:formatCode>
                <c:ptCount val="21"/>
                <c:pt idx="0">
                  <c:v>0.14037626628075253</c:v>
                </c:pt>
                <c:pt idx="1">
                  <c:v>0.11530398322851153</c:v>
                </c:pt>
                <c:pt idx="2">
                  <c:v>0.13013698630136986</c:v>
                </c:pt>
                <c:pt idx="3">
                  <c:v>0.12439024390243902</c:v>
                </c:pt>
                <c:pt idx="4">
                  <c:v>0.14529914529914531</c:v>
                </c:pt>
                <c:pt idx="5">
                  <c:v>0.13043478260869565</c:v>
                </c:pt>
                <c:pt idx="6">
                  <c:v>0.22105263157894736</c:v>
                </c:pt>
                <c:pt idx="7">
                  <c:v>0.14505494505494507</c:v>
                </c:pt>
                <c:pt idx="8">
                  <c:v>0.27777777777777779</c:v>
                </c:pt>
                <c:pt idx="9">
                  <c:v>0.24561403508771928</c:v>
                </c:pt>
                <c:pt idx="10">
                  <c:v>0.25</c:v>
                </c:pt>
                <c:pt idx="11">
                  <c:v>0.13333333333333333</c:v>
                </c:pt>
                <c:pt idx="12">
                  <c:v>0.21052631578947367</c:v>
                </c:pt>
                <c:pt idx="13">
                  <c:v>0.26315789473684209</c:v>
                </c:pt>
                <c:pt idx="14">
                  <c:v>0.21276595744680851</c:v>
                </c:pt>
                <c:pt idx="15">
                  <c:v>0.25</c:v>
                </c:pt>
                <c:pt idx="16">
                  <c:v>0.23880597014925373</c:v>
                </c:pt>
                <c:pt idx="17">
                  <c:v>0.66666666666666663</c:v>
                </c:pt>
                <c:pt idx="18">
                  <c:v>0.35185185185185186</c:v>
                </c:pt>
                <c:pt idx="19">
                  <c:v>0.19565217391304349</c:v>
                </c:pt>
                <c:pt idx="20">
                  <c:v>0.23050259965337955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F2-49BC-AB66-8EC84055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Aruandesse2018!$H$61:$H$81</c:f>
              <c:numCache>
                <c:formatCode>0%</c:formatCode>
                <c:ptCount val="21"/>
                <c:pt idx="0">
                  <c:v>0.15530546623794211</c:v>
                </c:pt>
                <c:pt idx="1">
                  <c:v>0.15530546623794211</c:v>
                </c:pt>
                <c:pt idx="2">
                  <c:v>0.15530546623794211</c:v>
                </c:pt>
                <c:pt idx="3">
                  <c:v>0.15530546623794211</c:v>
                </c:pt>
                <c:pt idx="4">
                  <c:v>0.15530546623794211</c:v>
                </c:pt>
                <c:pt idx="5">
                  <c:v>0.15530546623794211</c:v>
                </c:pt>
                <c:pt idx="6">
                  <c:v>0.15530546623794211</c:v>
                </c:pt>
                <c:pt idx="7">
                  <c:v>0.15530546623794211</c:v>
                </c:pt>
                <c:pt idx="8">
                  <c:v>0.15530546623794211</c:v>
                </c:pt>
                <c:pt idx="9">
                  <c:v>0.15530546623794211</c:v>
                </c:pt>
                <c:pt idx="10">
                  <c:v>0.15530546623794211</c:v>
                </c:pt>
                <c:pt idx="11">
                  <c:v>0.15530546623794211</c:v>
                </c:pt>
                <c:pt idx="12">
                  <c:v>0.15530546623794211</c:v>
                </c:pt>
                <c:pt idx="13">
                  <c:v>0.15530546623794211</c:v>
                </c:pt>
                <c:pt idx="14">
                  <c:v>0.15530546623794211</c:v>
                </c:pt>
                <c:pt idx="15">
                  <c:v>0.15530546623794211</c:v>
                </c:pt>
                <c:pt idx="16">
                  <c:v>0.15530546623794211</c:v>
                </c:pt>
                <c:pt idx="17">
                  <c:v>0.15530546623794211</c:v>
                </c:pt>
                <c:pt idx="18">
                  <c:v>0.15530546623794211</c:v>
                </c:pt>
                <c:pt idx="19">
                  <c:v>0.15530546623794211</c:v>
                </c:pt>
                <c:pt idx="20">
                  <c:v>0.15530546623794211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2F2-49BC-AB66-8EC840558FBE}"/>
            </c:ext>
          </c:extLst>
        </c:ser>
        <c:ser>
          <c:idx val="1"/>
          <c:order val="2"/>
          <c:tx>
            <c:strRef>
              <c:f>Aruandesse2017!$F$57</c:f>
              <c:strCache>
                <c:ptCount val="1"/>
                <c:pt idx="0">
                  <c:v>2017.a ägeda insuldiga (I63.0-I63.9) patsiendid, kes on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Aruandesse2017!$F$61:$F$81</c:f>
              <c:numCache>
                <c:formatCode>0%</c:formatCode>
                <c:ptCount val="21"/>
                <c:pt idx="0">
                  <c:v>0.14613180515759314</c:v>
                </c:pt>
                <c:pt idx="1">
                  <c:v>0.14152700186219738</c:v>
                </c:pt>
                <c:pt idx="2">
                  <c:v>0.14412955465587043</c:v>
                </c:pt>
                <c:pt idx="3">
                  <c:v>0.15632754342431762</c:v>
                </c:pt>
                <c:pt idx="4">
                  <c:v>0.15451895043731778</c:v>
                </c:pt>
                <c:pt idx="5">
                  <c:v>0.20618556701030927</c:v>
                </c:pt>
                <c:pt idx="6">
                  <c:v>0.21390374331550802</c:v>
                </c:pt>
                <c:pt idx="7">
                  <c:v>0.17865253595760788</c:v>
                </c:pt>
                <c:pt idx="8">
                  <c:v>0.19047619047619047</c:v>
                </c:pt>
                <c:pt idx="9">
                  <c:v>0.14285714285714285</c:v>
                </c:pt>
                <c:pt idx="10">
                  <c:v>0.30769230769230771</c:v>
                </c:pt>
                <c:pt idx="11">
                  <c:v>0.1875</c:v>
                </c:pt>
                <c:pt idx="12">
                  <c:v>0.14516129032258066</c:v>
                </c:pt>
                <c:pt idx="13">
                  <c:v>0.28000000000000003</c:v>
                </c:pt>
                <c:pt idx="14">
                  <c:v>0.29729729729729731</c:v>
                </c:pt>
                <c:pt idx="15">
                  <c:v>0.30508474576271188</c:v>
                </c:pt>
                <c:pt idx="16">
                  <c:v>0.30645161290322581</c:v>
                </c:pt>
                <c:pt idx="17">
                  <c:v>0.5</c:v>
                </c:pt>
                <c:pt idx="18">
                  <c:v>0.18867924528301888</c:v>
                </c:pt>
                <c:pt idx="19">
                  <c:v>0.15671641791044777</c:v>
                </c:pt>
                <c:pt idx="20">
                  <c:v>0.22222222222222221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9BC-4001-8F15-C19917BF06EF}"/>
            </c:ext>
          </c:extLst>
        </c:ser>
        <c:ser>
          <c:idx val="4"/>
          <c:order val="3"/>
          <c:tx>
            <c:v>2017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Aruandesse2017!$H$61:$H$81</c:f>
              <c:numCache>
                <c:formatCode>0%</c:formatCode>
                <c:ptCount val="21"/>
                <c:pt idx="0">
                  <c:v>0.17388575015693661</c:v>
                </c:pt>
                <c:pt idx="1">
                  <c:v>0.17388575015693661</c:v>
                </c:pt>
                <c:pt idx="2">
                  <c:v>0.17388575015693661</c:v>
                </c:pt>
                <c:pt idx="3">
                  <c:v>0.17388575015693661</c:v>
                </c:pt>
                <c:pt idx="4">
                  <c:v>0.17388575015693661</c:v>
                </c:pt>
                <c:pt idx="5">
                  <c:v>0.17388575015693661</c:v>
                </c:pt>
                <c:pt idx="6">
                  <c:v>0.17388575015693661</c:v>
                </c:pt>
                <c:pt idx="7">
                  <c:v>0.17388575015693661</c:v>
                </c:pt>
                <c:pt idx="8">
                  <c:v>0.17388575015693661</c:v>
                </c:pt>
                <c:pt idx="9">
                  <c:v>0.17388575015693661</c:v>
                </c:pt>
                <c:pt idx="10">
                  <c:v>0.17388575015693661</c:v>
                </c:pt>
                <c:pt idx="11">
                  <c:v>0.17388575015693661</c:v>
                </c:pt>
                <c:pt idx="12">
                  <c:v>0.17388575015693661</c:v>
                </c:pt>
                <c:pt idx="13">
                  <c:v>0.17388575015693661</c:v>
                </c:pt>
                <c:pt idx="14">
                  <c:v>0.17388575015693661</c:v>
                </c:pt>
                <c:pt idx="15">
                  <c:v>0.17388575015693661</c:v>
                </c:pt>
                <c:pt idx="16">
                  <c:v>0.17388575015693661</c:v>
                </c:pt>
                <c:pt idx="17">
                  <c:v>0.17388575015693661</c:v>
                </c:pt>
                <c:pt idx="18">
                  <c:v>0.17388575015693661</c:v>
                </c:pt>
                <c:pt idx="19">
                  <c:v>0.17388575015693661</c:v>
                </c:pt>
                <c:pt idx="20">
                  <c:v>0.17388575015693661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2F2-49BC-AB66-8EC840558FBE}"/>
            </c:ext>
          </c:extLst>
        </c:ser>
        <c:ser>
          <c:idx val="0"/>
          <c:order val="4"/>
          <c:tx>
            <c:v>Indikaatori eesmärk (&lt;15%)</c:v>
          </c:tx>
          <c:spPr>
            <a:ln w="25400"/>
          </c:spPr>
          <c:marker>
            <c:symbol val="none"/>
          </c:marker>
          <c:cat>
            <c:multiLvlStrRef>
              <c:f>Aruandesse2018!$A$61:$C$81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2F2-49BC-AB66-8EC840558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7472126485665611"/>
          <c:h val="0.1246630050873270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Aruandesse2018!$F$3</c:f>
              <c:strCache>
                <c:ptCount val="1"/>
                <c:pt idx="0">
                  <c:v>2018.a ägeda insuldi patsiendid, kes surid 30 päeva jooksul,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776-4E5A-B781-DE8CA2B1EE75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C776-4E5A-B781-DE8CA2B1EE7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776-4E5A-B781-DE8CA2B1EE75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C776-4E5A-B781-DE8CA2B1EE7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776-4E5A-B781-DE8CA2B1EE75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C776-4E5A-B781-DE8CA2B1EE75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Aruandesse2018!$N$7:$N$27</c:f>
                <c:numCache>
                  <c:formatCode>General</c:formatCode>
                  <c:ptCount val="21"/>
                  <c:pt idx="0">
                    <c:v>2.7588551775350967E-2</c:v>
                  </c:pt>
                  <c:pt idx="1">
                    <c:v>3.2366848214132271E-2</c:v>
                  </c:pt>
                  <c:pt idx="2">
                    <c:v>2.0597193789640839E-2</c:v>
                  </c:pt>
                  <c:pt idx="3">
                    <c:v>3.5061827817245372E-2</c:v>
                  </c:pt>
                  <c:pt idx="4">
                    <c:v>4.0095670785324999E-2</c:v>
                  </c:pt>
                  <c:pt idx="5">
                    <c:v>3.4558618798430502E-2</c:v>
                  </c:pt>
                  <c:pt idx="6">
                    <c:v>6.1084335488164415E-2</c:v>
                  </c:pt>
                  <c:pt idx="7">
                    <c:v>1.9271765317628892E-2</c:v>
                  </c:pt>
                  <c:pt idx="8">
                    <c:v>0.21870042044259808</c:v>
                  </c:pt>
                  <c:pt idx="9">
                    <c:v>0.1254086533019641</c:v>
                  </c:pt>
                  <c:pt idx="10">
                    <c:v>0.13495641472400388</c:v>
                  </c:pt>
                  <c:pt idx="11">
                    <c:v>9.041013125595071E-2</c:v>
                  </c:pt>
                  <c:pt idx="12">
                    <c:v>0.1109753454861164</c:v>
                  </c:pt>
                  <c:pt idx="13">
                    <c:v>0.20878963627154051</c:v>
                  </c:pt>
                  <c:pt idx="14">
                    <c:v>0.13232784301484274</c:v>
                  </c:pt>
                  <c:pt idx="15">
                    <c:v>0.1359649338927566</c:v>
                  </c:pt>
                  <c:pt idx="16">
                    <c:v>0.10660734017039225</c:v>
                  </c:pt>
                  <c:pt idx="17">
                    <c:v>0.27184120832277425</c:v>
                  </c:pt>
                  <c:pt idx="18">
                    <c:v>0.12257474312946365</c:v>
                  </c:pt>
                  <c:pt idx="19">
                    <c:v>8.8690031815865794E-2</c:v>
                  </c:pt>
                  <c:pt idx="20">
                    <c:v>3.4188864415399367E-2</c:v>
                  </c:pt>
                </c:numCache>
              </c:numRef>
            </c:plus>
            <c:minus>
              <c:numRef>
                <c:f>Aruandesse2018!$M$7:$M$27</c:f>
                <c:numCache>
                  <c:formatCode>General</c:formatCode>
                  <c:ptCount val="21"/>
                  <c:pt idx="0">
                    <c:v>2.4208064056527756E-2</c:v>
                  </c:pt>
                  <c:pt idx="1">
                    <c:v>2.7195900846876883E-2</c:v>
                  </c:pt>
                  <c:pt idx="2">
                    <c:v>1.8545772460790533E-2</c:v>
                  </c:pt>
                  <c:pt idx="3">
                    <c:v>2.891324042393624E-2</c:v>
                  </c:pt>
                  <c:pt idx="4">
                    <c:v>3.3319325487031121E-2</c:v>
                  </c:pt>
                  <c:pt idx="5">
                    <c:v>2.8589188528169329E-2</c:v>
                  </c:pt>
                  <c:pt idx="6">
                    <c:v>5.1690455907225347E-2</c:v>
                  </c:pt>
                  <c:pt idx="7">
                    <c:v>1.7527658911171778E-2</c:v>
                  </c:pt>
                  <c:pt idx="8">
                    <c:v>0.13813811619254013</c:v>
                  </c:pt>
                  <c:pt idx="9">
                    <c:v>9.3285508808101408E-2</c:v>
                  </c:pt>
                  <c:pt idx="10">
                    <c:v>0.10336688205424555</c:v>
                  </c:pt>
                  <c:pt idx="11">
                    <c:v>6.189178781284134E-2</c:v>
                  </c:pt>
                  <c:pt idx="12">
                    <c:v>8.4227079203445548E-2</c:v>
                  </c:pt>
                  <c:pt idx="13">
                    <c:v>0.14121947261177645</c:v>
                  </c:pt>
                  <c:pt idx="14">
                    <c:v>9.5244478576430813E-2</c:v>
                  </c:pt>
                  <c:pt idx="15">
                    <c:v>9.8874349641904308E-2</c:v>
                  </c:pt>
                  <c:pt idx="16">
                    <c:v>8.4889261957754036E-2</c:v>
                  </c:pt>
                  <c:pt idx="17">
                    <c:v>0.45900655188054906</c:v>
                  </c:pt>
                  <c:pt idx="18">
                    <c:v>0.10159327447780162</c:v>
                  </c:pt>
                  <c:pt idx="19">
                    <c:v>6.8094668508675654E-2</c:v>
                  </c:pt>
                  <c:pt idx="20">
                    <c:v>3.1189484534982326E-2</c:v>
                  </c:pt>
                </c:numCache>
              </c:numRef>
            </c:minus>
          </c:errBars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Aruandesse2018!$F$7:$F$27</c:f>
              <c:numCache>
                <c:formatCode>0%</c:formatCode>
                <c:ptCount val="21"/>
                <c:pt idx="0">
                  <c:v>0.1599479843953186</c:v>
                </c:pt>
                <c:pt idx="1">
                  <c:v>0.14204545454545456</c:v>
                </c:pt>
                <c:pt idx="2">
                  <c:v>0.15265998457979954</c:v>
                </c:pt>
                <c:pt idx="3">
                  <c:v>0.13839285714285715</c:v>
                </c:pt>
                <c:pt idx="4">
                  <c:v>0.15968586387434555</c:v>
                </c:pt>
                <c:pt idx="5">
                  <c:v>0.13882863340563992</c:v>
                </c:pt>
                <c:pt idx="6">
                  <c:v>0.23364485981308411</c:v>
                </c:pt>
                <c:pt idx="7">
                  <c:v>0.15747508305647839</c:v>
                </c:pt>
                <c:pt idx="8">
                  <c:v>0.25</c:v>
                </c:pt>
                <c:pt idx="9">
                  <c:v>0.24561403508771928</c:v>
                </c:pt>
                <c:pt idx="10">
                  <c:v>0.27450980392156865</c:v>
                </c:pt>
                <c:pt idx="11">
                  <c:v>0.15909090909090909</c:v>
                </c:pt>
                <c:pt idx="12">
                  <c:v>0.23943661971830985</c:v>
                </c:pt>
                <c:pt idx="13">
                  <c:v>0.27272727272727271</c:v>
                </c:pt>
                <c:pt idx="14">
                  <c:v>0.23529411764705882</c:v>
                </c:pt>
                <c:pt idx="15">
                  <c:v>0.24489795918367346</c:v>
                </c:pt>
                <c:pt idx="16">
                  <c:v>0.26582278481012656</c:v>
                </c:pt>
                <c:pt idx="17">
                  <c:v>0.66666666666666663</c:v>
                </c:pt>
                <c:pt idx="18">
                  <c:v>0.31746031746031744</c:v>
                </c:pt>
                <c:pt idx="19">
                  <c:v>0.21359223300970873</c:v>
                </c:pt>
                <c:pt idx="20">
                  <c:v>0.24200913242009131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776-4E5A-B781-DE8CA2B1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2018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Aruandesse2018!$H$7:$H$27</c:f>
              <c:numCache>
                <c:formatCode>0%</c:formatCode>
                <c:ptCount val="21"/>
                <c:pt idx="0">
                  <c:v>0.1717259323503903</c:v>
                </c:pt>
                <c:pt idx="1">
                  <c:v>0.1717259323503903</c:v>
                </c:pt>
                <c:pt idx="2">
                  <c:v>0.1717259323503903</c:v>
                </c:pt>
                <c:pt idx="3">
                  <c:v>0.1717259323503903</c:v>
                </c:pt>
                <c:pt idx="4">
                  <c:v>0.1717259323503903</c:v>
                </c:pt>
                <c:pt idx="5">
                  <c:v>0.1717259323503903</c:v>
                </c:pt>
                <c:pt idx="6">
                  <c:v>0.1717259323503903</c:v>
                </c:pt>
                <c:pt idx="7">
                  <c:v>0.1717259323503903</c:v>
                </c:pt>
                <c:pt idx="8">
                  <c:v>0.1717259323503903</c:v>
                </c:pt>
                <c:pt idx="9">
                  <c:v>0.1717259323503903</c:v>
                </c:pt>
                <c:pt idx="10">
                  <c:v>0.1717259323503903</c:v>
                </c:pt>
                <c:pt idx="11">
                  <c:v>0.1717259323503903</c:v>
                </c:pt>
                <c:pt idx="12">
                  <c:v>0.1717259323503903</c:v>
                </c:pt>
                <c:pt idx="13">
                  <c:v>0.1717259323503903</c:v>
                </c:pt>
                <c:pt idx="14">
                  <c:v>0.1717259323503903</c:v>
                </c:pt>
                <c:pt idx="15">
                  <c:v>0.1717259323503903</c:v>
                </c:pt>
                <c:pt idx="16">
                  <c:v>0.1717259323503903</c:v>
                </c:pt>
                <c:pt idx="17">
                  <c:v>0.1717259323503903</c:v>
                </c:pt>
                <c:pt idx="18">
                  <c:v>0.1717259323503903</c:v>
                </c:pt>
                <c:pt idx="19">
                  <c:v>0.1717259323503903</c:v>
                </c:pt>
                <c:pt idx="20">
                  <c:v>0.1717259323503903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776-4E5A-B781-DE8CA2B1EE75}"/>
            </c:ext>
          </c:extLst>
        </c:ser>
        <c:ser>
          <c:idx val="1"/>
          <c:order val="2"/>
          <c:tx>
            <c:strRef>
              <c:f>Aruandesse2017!$F$3</c:f>
              <c:strCache>
                <c:ptCount val="1"/>
                <c:pt idx="0">
                  <c:v>2017.a ägeda insuldi patsiendid, kes surid 30 päeva jooksul,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Aruandesse2017!$F$7:$F$27</c:f>
              <c:numCache>
                <c:formatCode>0%</c:formatCode>
                <c:ptCount val="21"/>
                <c:pt idx="0">
                  <c:v>0.17758186397984888</c:v>
                </c:pt>
                <c:pt idx="1">
                  <c:v>0.15202702702702703</c:v>
                </c:pt>
                <c:pt idx="2">
                  <c:v>0.16666666666666666</c:v>
                </c:pt>
                <c:pt idx="3">
                  <c:v>0.16898148148148148</c:v>
                </c:pt>
                <c:pt idx="4">
                  <c:v>0.17307692307692307</c:v>
                </c:pt>
                <c:pt idx="5">
                  <c:v>0.22588235294117648</c:v>
                </c:pt>
                <c:pt idx="6">
                  <c:v>0.24537037037037038</c:v>
                </c:pt>
                <c:pt idx="7">
                  <c:v>0.19832985386221294</c:v>
                </c:pt>
                <c:pt idx="8">
                  <c:v>0.22727272727272727</c:v>
                </c:pt>
                <c:pt idx="9">
                  <c:v>0.21739130434782608</c:v>
                </c:pt>
                <c:pt idx="10">
                  <c:v>0.31428571428571428</c:v>
                </c:pt>
                <c:pt idx="11">
                  <c:v>0.1891891891891892</c:v>
                </c:pt>
                <c:pt idx="12">
                  <c:v>0.1891891891891892</c:v>
                </c:pt>
                <c:pt idx="13">
                  <c:v>0.22580645161290322</c:v>
                </c:pt>
                <c:pt idx="14">
                  <c:v>0.31578947368421051</c:v>
                </c:pt>
                <c:pt idx="15">
                  <c:v>0.3125</c:v>
                </c:pt>
                <c:pt idx="16">
                  <c:v>0.31944444444444442</c:v>
                </c:pt>
                <c:pt idx="17">
                  <c:v>0.5</c:v>
                </c:pt>
                <c:pt idx="18">
                  <c:v>0.22950819672131148</c:v>
                </c:pt>
                <c:pt idx="19">
                  <c:v>0.18954248366013071</c:v>
                </c:pt>
                <c:pt idx="20">
                  <c:v>0.24331926863572434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776-4E5A-B781-DE8CA2B1EE75}"/>
            </c:ext>
          </c:extLst>
        </c:ser>
        <c:ser>
          <c:idx val="4"/>
          <c:order val="3"/>
          <c:tx>
            <c:v>2017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Aruandesse2017!$H$7:$H$27</c:f>
              <c:numCache>
                <c:formatCode>0%</c:formatCode>
                <c:ptCount val="21"/>
                <c:pt idx="0">
                  <c:v>0.19496321448783249</c:v>
                </c:pt>
                <c:pt idx="1">
                  <c:v>0.19496321448783249</c:v>
                </c:pt>
                <c:pt idx="2">
                  <c:v>0.19496321448783249</c:v>
                </c:pt>
                <c:pt idx="3">
                  <c:v>0.19496321448783249</c:v>
                </c:pt>
                <c:pt idx="4">
                  <c:v>0.19496321448783249</c:v>
                </c:pt>
                <c:pt idx="5">
                  <c:v>0.19496321448783249</c:v>
                </c:pt>
                <c:pt idx="6">
                  <c:v>0.19496321448783249</c:v>
                </c:pt>
                <c:pt idx="7">
                  <c:v>0.19496321448783249</c:v>
                </c:pt>
                <c:pt idx="8">
                  <c:v>0.19496321448783249</c:v>
                </c:pt>
                <c:pt idx="9">
                  <c:v>0.19496321448783249</c:v>
                </c:pt>
                <c:pt idx="10">
                  <c:v>0.19496321448783249</c:v>
                </c:pt>
                <c:pt idx="11">
                  <c:v>0.19496321448783249</c:v>
                </c:pt>
                <c:pt idx="12">
                  <c:v>0.19496321448783249</c:v>
                </c:pt>
                <c:pt idx="13">
                  <c:v>0.19496321448783249</c:v>
                </c:pt>
                <c:pt idx="14">
                  <c:v>0.19496321448783249</c:v>
                </c:pt>
                <c:pt idx="15">
                  <c:v>0.19496321448783249</c:v>
                </c:pt>
                <c:pt idx="16">
                  <c:v>0.19496321448783249</c:v>
                </c:pt>
                <c:pt idx="17">
                  <c:v>0.19496321448783249</c:v>
                </c:pt>
                <c:pt idx="18">
                  <c:v>0.19496321448783249</c:v>
                </c:pt>
                <c:pt idx="19">
                  <c:v>0.19496321448783249</c:v>
                </c:pt>
                <c:pt idx="20">
                  <c:v>0.19496321448783249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776-4E5A-B781-DE8CA2B1EE75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Aruandesse2018!$A$7:$C$27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Aruandesse2018!$I$7:$I$27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776-4E5A-B781-DE8CA2B1E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9733337525420886"/>
          <c:h val="0.53532492384940178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Aruandesse2017!$F$30:$F$33</c:f>
              <c:strCache>
                <c:ptCount val="4"/>
                <c:pt idx="0">
                  <c:v>2017.a ägeda insuldiga (I61.0-I61.9) patsiendid, kes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BE9-4E43-9BE3-FCBCA742110C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6BE9-4E43-9BE3-FCBCA742110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BE9-4E43-9BE3-FCBCA742110C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6BE9-4E43-9BE3-FCBCA742110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BE9-4E43-9BE3-FCBCA742110C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6BE9-4E43-9BE3-FCBCA742110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Aruandesse2017!$N$34:$N$54</c15:sqref>
                    </c15:fullRef>
                  </c:ext>
                </c:extLst>
                <c:f>(Aruandesse2017!$N$34:$N$41,Aruandesse2017!$N$44:$N$46,Aruandesse2017!$N$49:$N$50,Aruandesse2017!$N$52:$N$54)</c:f>
                <c:numCache>
                  <c:formatCode>General</c:formatCode>
                  <c:ptCount val="16"/>
                  <c:pt idx="0">
                    <c:v>9.9750000000000005E-2</c:v>
                  </c:pt>
                  <c:pt idx="1">
                    <c:v>0.12845454545454549</c:v>
                  </c:pt>
                  <c:pt idx="2">
                    <c:v>7.9006622516556269E-2</c:v>
                  </c:pt>
                  <c:pt idx="3">
                    <c:v>0.18217241379310345</c:v>
                  </c:pt>
                  <c:pt idx="4">
                    <c:v>0.19980952380952388</c:v>
                  </c:pt>
                  <c:pt idx="5">
                    <c:v>0.15856756756756751</c:v>
                  </c:pt>
                  <c:pt idx="6">
                    <c:v>0.17672413793103448</c:v>
                  </c:pt>
                  <c:pt idx="7">
                    <c:v>9.0586206896551724E-2</c:v>
                  </c:pt>
                  <c:pt idx="8">
                    <c:v>0.36899999999999999</c:v>
                  </c:pt>
                  <c:pt idx="9">
                    <c:v>0.309</c:v>
                  </c:pt>
                  <c:pt idx="10">
                    <c:v>0.26433333333333336</c:v>
                  </c:pt>
                  <c:pt idx="11">
                    <c:v>0.36899999999999999</c:v>
                  </c:pt>
                  <c:pt idx="12">
                    <c:v>0.28700000000000003</c:v>
                  </c:pt>
                  <c:pt idx="13">
                    <c:v>0.28500000000000003</c:v>
                  </c:pt>
                  <c:pt idx="14">
                    <c:v>0.21594736842105267</c:v>
                  </c:pt>
                  <c:pt idx="15">
                    <c:v>0.10859259259259263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Aruandesse2017!$M$34:$M$54</c15:sqref>
                    </c15:fullRef>
                  </c:ext>
                </c:extLst>
                <c:f>(Aruandesse2017!$M$34:$M$41,Aruandesse2017!$M$44:$M$46,Aruandesse2017!$M$49:$M$50,Aruandesse2017!$M$52:$M$54)</c:f>
                <c:numCache>
                  <c:formatCode>General</c:formatCode>
                  <c:ptCount val="16"/>
                  <c:pt idx="0">
                    <c:v>9.2249999999999999E-2</c:v>
                  </c:pt>
                  <c:pt idx="1">
                    <c:v>9.6545454545454518E-2</c:v>
                  </c:pt>
                  <c:pt idx="2">
                    <c:v>7.1993377483443699E-2</c:v>
                  </c:pt>
                  <c:pt idx="3">
                    <c:v>0.14582758620689656</c:v>
                  </c:pt>
                  <c:pt idx="4">
                    <c:v>0.19319047619047619</c:v>
                  </c:pt>
                  <c:pt idx="5">
                    <c:v>0.14543243243243248</c:v>
                  </c:pt>
                  <c:pt idx="6">
                    <c:v>0.16427586206896555</c:v>
                  </c:pt>
                  <c:pt idx="7">
                    <c:v>8.6413793103448266E-2</c:v>
                  </c:pt>
                  <c:pt idx="8">
                    <c:v>0.28200000000000003</c:v>
                  </c:pt>
                  <c:pt idx="9">
                    <c:v>0.14300000000000002</c:v>
                  </c:pt>
                  <c:pt idx="10">
                    <c:v>0.22366666666666668</c:v>
                  </c:pt>
                  <c:pt idx="11">
                    <c:v>0.28200000000000003</c:v>
                  </c:pt>
                  <c:pt idx="12">
                    <c:v>0.23200000000000001</c:v>
                  </c:pt>
                  <c:pt idx="13">
                    <c:v>0.28500000000000003</c:v>
                  </c:pt>
                  <c:pt idx="14">
                    <c:v>0.18905263157894733</c:v>
                  </c:pt>
                  <c:pt idx="15">
                    <c:v>0.10040740740740739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Aruandesse2017!$F$34:$F$54</c15:sqref>
                  </c15:fullRef>
                </c:ext>
              </c:extLst>
              <c:f>(Aruandesse2017!$F$34:$F$41,Aruandesse2017!$F$44:$F$46,Aruandesse2017!$F$49:$F$50,Aruandesse2017!$F$52:$F$54)</c:f>
              <c:numCache>
                <c:formatCode>0%</c:formatCode>
                <c:ptCount val="16"/>
                <c:pt idx="0">
                  <c:v>0.40625</c:v>
                </c:pt>
                <c:pt idx="1">
                  <c:v>0.25454545454545452</c:v>
                </c:pt>
                <c:pt idx="2">
                  <c:v>0.35099337748344372</c:v>
                </c:pt>
                <c:pt idx="3">
                  <c:v>0.34482758620689657</c:v>
                </c:pt>
                <c:pt idx="4">
                  <c:v>0.47619047619047616</c:v>
                </c:pt>
                <c:pt idx="5">
                  <c:v>0.43243243243243246</c:v>
                </c:pt>
                <c:pt idx="6">
                  <c:v>0.44827586206896552</c:v>
                </c:pt>
                <c:pt idx="7">
                  <c:v>0.42241379310344829</c:v>
                </c:pt>
                <c:pt idx="8">
                  <c:v>0.4</c:v>
                </c:pt>
                <c:pt idx="9">
                  <c:v>0.2</c:v>
                </c:pt>
                <c:pt idx="10">
                  <c:v>0.41666666666666669</c:v>
                </c:pt>
                <c:pt idx="11">
                  <c:v>0.4</c:v>
                </c:pt>
                <c:pt idx="12">
                  <c:v>0.4</c:v>
                </c:pt>
                <c:pt idx="13">
                  <c:v>0.5</c:v>
                </c:pt>
                <c:pt idx="14">
                  <c:v>0.42105263157894735</c:v>
                </c:pt>
                <c:pt idx="15">
                  <c:v>0.40740740740740738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Aruandesse2017!$H$34:$H$54</c15:sqref>
                  </c15:fullRef>
                </c:ext>
              </c:extLst>
              <c:f>(Aruandesse2017!$H$34:$H$41,Aruandesse2017!$H$44:$H$46,Aruandesse2017!$H$49:$H$50,Aruandesse2017!$H$52:$H$54)</c:f>
              <c:numCache>
                <c:formatCode>0%</c:formatCode>
                <c:ptCount val="16"/>
                <c:pt idx="0">
                  <c:v>0.38793103448275862</c:v>
                </c:pt>
                <c:pt idx="1">
                  <c:v>0.38793103448275862</c:v>
                </c:pt>
                <c:pt idx="2">
                  <c:v>0.38793103448275862</c:v>
                </c:pt>
                <c:pt idx="3">
                  <c:v>0.38793103448275862</c:v>
                </c:pt>
                <c:pt idx="4">
                  <c:v>0.38793103448275862</c:v>
                </c:pt>
                <c:pt idx="5">
                  <c:v>0.38793103448275862</c:v>
                </c:pt>
                <c:pt idx="6">
                  <c:v>0.38793103448275862</c:v>
                </c:pt>
                <c:pt idx="7">
                  <c:v>0.38793103448275862</c:v>
                </c:pt>
                <c:pt idx="8">
                  <c:v>0.38793103448275862</c:v>
                </c:pt>
                <c:pt idx="9">
                  <c:v>0.38793103448275862</c:v>
                </c:pt>
                <c:pt idx="10">
                  <c:v>0.38793103448275862</c:v>
                </c:pt>
                <c:pt idx="11">
                  <c:v>0.38793103448275862</c:v>
                </c:pt>
                <c:pt idx="12">
                  <c:v>0.38793103448275862</c:v>
                </c:pt>
                <c:pt idx="13">
                  <c:v>0.38793103448275862</c:v>
                </c:pt>
                <c:pt idx="14">
                  <c:v>0.38793103448275862</c:v>
                </c:pt>
                <c:pt idx="15">
                  <c:v>0.38793103448275862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BE9-4E43-9BE3-FCBCA742110C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Aruandesse2017!$J$34:$J$54</c15:sqref>
                  </c15:fullRef>
                </c:ext>
              </c:extLst>
              <c:f>(Aruandesse2017!$J$34:$J$41,Aruandesse2017!$J$44:$J$46,Aruandesse2017!$J$49:$J$50,Aruandesse2017!$J$52:$J$54)</c:f>
              <c:numCache>
                <c:formatCode>0%</c:formatCode>
                <c:ptCount val="16"/>
                <c:pt idx="0">
                  <c:v>0.40632603406326034</c:v>
                </c:pt>
                <c:pt idx="1">
                  <c:v>0.40632603406326034</c:v>
                </c:pt>
                <c:pt idx="2">
                  <c:v>0.40632603406326034</c:v>
                </c:pt>
                <c:pt idx="3">
                  <c:v>0.40632603406326034</c:v>
                </c:pt>
                <c:pt idx="4">
                  <c:v>0.40632603406326034</c:v>
                </c:pt>
                <c:pt idx="5">
                  <c:v>0.40632603406326034</c:v>
                </c:pt>
                <c:pt idx="6">
                  <c:v>0.40632603406326034</c:v>
                </c:pt>
                <c:pt idx="7">
                  <c:v>0.40632603406326034</c:v>
                </c:pt>
                <c:pt idx="8">
                  <c:v>0.40632603406326034</c:v>
                </c:pt>
                <c:pt idx="9">
                  <c:v>0.40632603406326034</c:v>
                </c:pt>
                <c:pt idx="10">
                  <c:v>0.40632603406326034</c:v>
                </c:pt>
                <c:pt idx="11">
                  <c:v>0.40632603406326034</c:v>
                </c:pt>
                <c:pt idx="12">
                  <c:v>0.40632603406326034</c:v>
                </c:pt>
                <c:pt idx="13">
                  <c:v>0.40632603406326034</c:v>
                </c:pt>
                <c:pt idx="14">
                  <c:v>0.40632603406326034</c:v>
                </c:pt>
                <c:pt idx="15">
                  <c:v>0.40632603406326034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6BE9-4E43-9BE3-FCBCA742110C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Aruandesse2017!$A$34:$C$54</c15:sqref>
                  </c15:fullRef>
                </c:ext>
              </c:extLst>
              <c:f>(Aruandesse2017!$A$34:$C$41,Aruandesse2017!$A$44:$C$46,Aruandesse2017!$A$49:$C$50,Aruandesse2017!$A$52:$C$54)</c:f>
              <c:multiLvlStrCache>
                <c:ptCount val="16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Rakvere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Aruandesse2017!$I$34:$I$54</c15:sqref>
                  </c15:fullRef>
                </c:ext>
              </c:extLst>
              <c:f>(Aruandesse2017!$I$34:$I$41,Aruandesse2017!$I$44:$I$46,Aruandesse2017!$I$49:$I$50,Aruandesse2017!$I$52:$I$54)</c:f>
              <c:numCache>
                <c:formatCode>0%</c:formatCode>
                <c:ptCount val="16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6BE9-4E43-9BE3-FCBCA7421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9549644923147154"/>
          <c:w val="0.9823124838381867"/>
          <c:h val="0.1045035507685285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229656410115809E-2"/>
          <c:y val="0.17304498909467303"/>
          <c:w val="0.8865515478533571"/>
          <c:h val="0.56837110149963654"/>
        </c:manualLayout>
      </c:layout>
      <c:barChart>
        <c:barDir val="bar"/>
        <c:grouping val="clustered"/>
        <c:varyColors val="0"/>
        <c:ser>
          <c:idx val="4"/>
          <c:order val="0"/>
          <c:tx>
            <c:strRef>
              <c:f>Aruandesse2017!$F$86</c:f>
              <c:strCache>
                <c:ptCount val="1"/>
                <c:pt idx="0">
                  <c:v>2017.a põhidiagoos 
I61.0-I61.9 (Intratserebraalne hemorraagia e peaajusisene verevalum 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Aruandesse2017!$F$87:$F$93</c:f>
              <c:numCache>
                <c:formatCode>0%</c:formatCode>
                <c:ptCount val="7"/>
                <c:pt idx="0">
                  <c:v>0.29411764705882354</c:v>
                </c:pt>
                <c:pt idx="1">
                  <c:v>0.42857142857142855</c:v>
                </c:pt>
                <c:pt idx="2">
                  <c:v>0.11764705882352941</c:v>
                </c:pt>
                <c:pt idx="3">
                  <c:v>0.35632183908045978</c:v>
                </c:pt>
                <c:pt idx="4">
                  <c:v>0.42452830188679247</c:v>
                </c:pt>
                <c:pt idx="5">
                  <c:v>0.59090909090909094</c:v>
                </c:pt>
                <c:pt idx="6">
                  <c:v>0.38793103448275862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86-4505-AE21-9071DE9E9C70}"/>
            </c:ext>
          </c:extLst>
        </c:ser>
        <c:ser>
          <c:idx val="0"/>
          <c:order val="1"/>
          <c:tx>
            <c:strRef>
              <c:f>Aruandesse2016!$F$36</c:f>
              <c:strCache>
                <c:ptCount val="1"/>
                <c:pt idx="0">
                  <c:v>2016. a. Põhidiagoos 
I61.0-I61.9 (Intratserebraalne hemorraagia e peaajusisene verevalum 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Aruandesse2016!$F$37:$F$43</c:f>
              <c:numCache>
                <c:formatCode>0%</c:formatCode>
                <c:ptCount val="7"/>
                <c:pt idx="0">
                  <c:v>0.36363636363636365</c:v>
                </c:pt>
                <c:pt idx="1">
                  <c:v>0.20689655172413793</c:v>
                </c:pt>
                <c:pt idx="2">
                  <c:v>0.34920634920634919</c:v>
                </c:pt>
                <c:pt idx="3">
                  <c:v>0.34693877551020408</c:v>
                </c:pt>
                <c:pt idx="4">
                  <c:v>0.39436619718309857</c:v>
                </c:pt>
                <c:pt idx="5">
                  <c:v>0.66176470588235292</c:v>
                </c:pt>
                <c:pt idx="6">
                  <c:v>0.40632603406326034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86-4505-AE21-9071DE9E9C70}"/>
            </c:ext>
          </c:extLst>
        </c:ser>
        <c:ser>
          <c:idx val="5"/>
          <c:order val="2"/>
          <c:tx>
            <c:strRef>
              <c:f>Aruandesse2017!$G$86</c:f>
              <c:strCache>
                <c:ptCount val="1"/>
                <c:pt idx="0">
                  <c:v>2017.a põhidiagnoos
I63.0-I63.9 (Peaajuinfarkt)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Aruandesse2017!$G$87:$G$93</c:f>
              <c:numCache>
                <c:formatCode>0%</c:formatCode>
                <c:ptCount val="7"/>
                <c:pt idx="0">
                  <c:v>4.2553191489361701E-2</c:v>
                </c:pt>
                <c:pt idx="1">
                  <c:v>6.8627450980392163E-2</c:v>
                </c:pt>
                <c:pt idx="2">
                  <c:v>8.4398976982097182E-2</c:v>
                </c:pt>
                <c:pt idx="3">
                  <c:v>8.2432432432432437E-2</c:v>
                </c:pt>
                <c:pt idx="4">
                  <c:v>0.18499573742540495</c:v>
                </c:pt>
                <c:pt idx="5">
                  <c:v>0.31923601637107774</c:v>
                </c:pt>
                <c:pt idx="6">
                  <c:v>0.17388575015693661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86-4505-AE21-9071DE9E9C70}"/>
            </c:ext>
          </c:extLst>
        </c:ser>
        <c:ser>
          <c:idx val="1"/>
          <c:order val="3"/>
          <c:tx>
            <c:strRef>
              <c:f>Aruandesse2016!$G$36</c:f>
              <c:strCache>
                <c:ptCount val="1"/>
                <c:pt idx="0">
                  <c:v>2016. a. Põhidiagnoos
I63.0-I63.9 (Peaajuinfarkt)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Aruandesse2015!$A$37:$A$43</c:f>
              <c:strCache>
                <c:ptCount val="7"/>
                <c:pt idx="0">
                  <c:v>19-44</c:v>
                </c:pt>
                <c:pt idx="1">
                  <c:v>45-54</c:v>
                </c:pt>
                <c:pt idx="2">
                  <c:v>55-64</c:v>
                </c:pt>
                <c:pt idx="3">
                  <c:v>65-74</c:v>
                </c:pt>
                <c:pt idx="4">
                  <c:v>75-84</c:v>
                </c:pt>
                <c:pt idx="5">
                  <c:v>≥85</c:v>
                </c:pt>
                <c:pt idx="6">
                  <c:v>Kokku:</c:v>
                </c:pt>
              </c:strCache>
            </c:strRef>
          </c:cat>
          <c:val>
            <c:numRef>
              <c:f>Aruandesse2016!$G$37:$G$43</c:f>
              <c:numCache>
                <c:formatCode>0%</c:formatCode>
                <c:ptCount val="7"/>
                <c:pt idx="0">
                  <c:v>5.8823529411764705E-2</c:v>
                </c:pt>
                <c:pt idx="1">
                  <c:v>7.0796460176991149E-2</c:v>
                </c:pt>
                <c:pt idx="2">
                  <c:v>6.1611374407582936E-2</c:v>
                </c:pt>
                <c:pt idx="3">
                  <c:v>9.6385542168674704E-2</c:v>
                </c:pt>
                <c:pt idx="4">
                  <c:v>0.17142857142857143</c:v>
                </c:pt>
                <c:pt idx="5">
                  <c:v>0.32054794520547947</c:v>
                </c:pt>
                <c:pt idx="6">
                  <c:v>0.16811684275947794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6-4505-AE21-9071DE9E9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89104880"/>
        <c:axId val="289105440"/>
      </c:barChart>
      <c:catAx>
        <c:axId val="2891048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5440"/>
        <c:crosses val="autoZero"/>
        <c:auto val="1"/>
        <c:lblAlgn val="ctr"/>
        <c:lblOffset val="100"/>
        <c:noMultiLvlLbl val="0"/>
      </c:catAx>
      <c:valAx>
        <c:axId val="289105440"/>
        <c:scaling>
          <c:orientation val="minMax"/>
          <c:max val="1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28910488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4837376291898138E-3"/>
          <c:y val="0.75342156174140207"/>
          <c:w val="0.99351626237081014"/>
          <c:h val="0.24657843825859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90371501588617209"/>
          <c:h val="0.5221007874015748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Aruandesse2017!$F$57</c:f>
              <c:strCache>
                <c:ptCount val="1"/>
                <c:pt idx="0">
                  <c:v>2017.a ägeda insuldiga (I63.0-I63.9) patsiendid, kes on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CEC-4423-831B-6B942C2F8F7F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CEC-4423-831B-6B942C2F8F7F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CEC-4423-831B-6B942C2F8F7F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Aruandesse2017!$N$61:$N$81</c:f>
                <c:numCache>
                  <c:formatCode>General</c:formatCode>
                  <c:ptCount val="21"/>
                  <c:pt idx="0">
                    <c:v>2.7868194842406852E-2</c:v>
                  </c:pt>
                  <c:pt idx="1">
                    <c:v>3.2472998137802606E-2</c:v>
                  </c:pt>
                  <c:pt idx="2">
                    <c:v>2.0870445344129573E-2</c:v>
                  </c:pt>
                  <c:pt idx="3">
                    <c:v>3.8672456575682385E-2</c:v>
                  </c:pt>
                  <c:pt idx="4">
                    <c:v>4.2481049562682227E-2</c:v>
                  </c:pt>
                  <c:pt idx="5">
                    <c:v>4.2814432989690732E-2</c:v>
                  </c:pt>
                  <c:pt idx="6">
                    <c:v>6.4096256684492009E-2</c:v>
                  </c:pt>
                  <c:pt idx="7">
                    <c:v>2.1347464042392128E-2</c:v>
                  </c:pt>
                  <c:pt idx="8">
                    <c:v>0.20952380952380956</c:v>
                  </c:pt>
                  <c:pt idx="9">
                    <c:v>0.13614285714285718</c:v>
                  </c:pt>
                  <c:pt idx="10">
                    <c:v>0.12030769230769228</c:v>
                  </c:pt>
                  <c:pt idx="11">
                    <c:v>0.11149999999999999</c:v>
                  </c:pt>
                  <c:pt idx="12">
                    <c:v>0.10883870967741935</c:v>
                  </c:pt>
                  <c:pt idx="13">
                    <c:v>0.19599999999999995</c:v>
                  </c:pt>
                  <c:pt idx="14">
                    <c:v>0.1607027027027027</c:v>
                  </c:pt>
                  <c:pt idx="15">
                    <c:v>0.12691525423728811</c:v>
                  </c:pt>
                  <c:pt idx="16">
                    <c:v>0.12254838709677418</c:v>
                  </c:pt>
                  <c:pt idx="17">
                    <c:v>0.31200000000000006</c:v>
                  </c:pt>
                  <c:pt idx="18">
                    <c:v>0.12532075471698112</c:v>
                  </c:pt>
                  <c:pt idx="19">
                    <c:v>7.1283582089552239E-2</c:v>
                  </c:pt>
                  <c:pt idx="20">
                    <c:v>3.3777777777777795E-2</c:v>
                  </c:pt>
                </c:numCache>
              </c:numRef>
            </c:plus>
            <c:minus>
              <c:numRef>
                <c:f>Aruandesse2017!$M$61:$M$81</c:f>
                <c:numCache>
                  <c:formatCode>General</c:formatCode>
                  <c:ptCount val="21"/>
                  <c:pt idx="0">
                    <c:v>2.4131805157593139E-2</c:v>
                  </c:pt>
                  <c:pt idx="1">
                    <c:v>2.6527001862197377E-2</c:v>
                  </c:pt>
                  <c:pt idx="2">
                    <c:v>1.8129554655870433E-2</c:v>
                  </c:pt>
                  <c:pt idx="3">
                    <c:v>3.2327543424317623E-2</c:v>
                  </c:pt>
                  <c:pt idx="4">
                    <c:v>3.4518950437317786E-2</c:v>
                  </c:pt>
                  <c:pt idx="5">
                    <c:v>3.7185567010309256E-2</c:v>
                  </c:pt>
                  <c:pt idx="6">
                    <c:v>5.2903743315508012E-2</c:v>
                  </c:pt>
                  <c:pt idx="7">
                    <c:v>1.9652535957607881E-2</c:v>
                  </c:pt>
                  <c:pt idx="8">
                    <c:v>0.11347619047619047</c:v>
                  </c:pt>
                  <c:pt idx="9">
                    <c:v>7.5857142857142845E-2</c:v>
                  </c:pt>
                  <c:pt idx="10">
                    <c:v>9.8692307692307718E-2</c:v>
                  </c:pt>
                  <c:pt idx="11">
                    <c:v>7.6499999999999999E-2</c:v>
                  </c:pt>
                  <c:pt idx="12">
                    <c:v>6.7161290322580655E-2</c:v>
                  </c:pt>
                  <c:pt idx="13">
                    <c:v>0.13700000000000004</c:v>
                  </c:pt>
                  <c:pt idx="14">
                    <c:v>0.12229729729729732</c:v>
                  </c:pt>
                  <c:pt idx="15">
                    <c:v>0.10208474576271187</c:v>
                  </c:pt>
                  <c:pt idx="16">
                    <c:v>0.10045161290322582</c:v>
                  </c:pt>
                  <c:pt idx="17">
                    <c:v>0.312</c:v>
                  </c:pt>
                  <c:pt idx="18">
                    <c:v>8.2679245283018885E-2</c:v>
                  </c:pt>
                  <c:pt idx="19">
                    <c:v>5.1716417910447773E-2</c:v>
                  </c:pt>
                  <c:pt idx="20">
                    <c:v>3.0222222222222206E-2</c:v>
                  </c:pt>
                </c:numCache>
              </c:numRef>
            </c:minus>
          </c:errBars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Aruandesse2017!$F$61:$F$81</c:f>
              <c:numCache>
                <c:formatCode>0%</c:formatCode>
                <c:ptCount val="21"/>
                <c:pt idx="0">
                  <c:v>0.14613180515759314</c:v>
                </c:pt>
                <c:pt idx="1">
                  <c:v>0.14152700186219738</c:v>
                </c:pt>
                <c:pt idx="2">
                  <c:v>0.14412955465587043</c:v>
                </c:pt>
                <c:pt idx="3">
                  <c:v>0.15632754342431762</c:v>
                </c:pt>
                <c:pt idx="4">
                  <c:v>0.15451895043731778</c:v>
                </c:pt>
                <c:pt idx="5">
                  <c:v>0.20618556701030927</c:v>
                </c:pt>
                <c:pt idx="6">
                  <c:v>0.21390374331550802</c:v>
                </c:pt>
                <c:pt idx="7">
                  <c:v>0.17865253595760788</c:v>
                </c:pt>
                <c:pt idx="8">
                  <c:v>0.19047619047619047</c:v>
                </c:pt>
                <c:pt idx="9">
                  <c:v>0.14285714285714285</c:v>
                </c:pt>
                <c:pt idx="10">
                  <c:v>0.30769230769230771</c:v>
                </c:pt>
                <c:pt idx="11">
                  <c:v>0.1875</c:v>
                </c:pt>
                <c:pt idx="12">
                  <c:v>0.14516129032258066</c:v>
                </c:pt>
                <c:pt idx="13">
                  <c:v>0.28000000000000003</c:v>
                </c:pt>
                <c:pt idx="14">
                  <c:v>0.29729729729729731</c:v>
                </c:pt>
                <c:pt idx="15">
                  <c:v>0.30508474576271188</c:v>
                </c:pt>
                <c:pt idx="16">
                  <c:v>0.30645161290322581</c:v>
                </c:pt>
                <c:pt idx="17">
                  <c:v>0.5</c:v>
                </c:pt>
                <c:pt idx="18">
                  <c:v>0.18867924528301888</c:v>
                </c:pt>
                <c:pt idx="19">
                  <c:v>0.15671641791044777</c:v>
                </c:pt>
                <c:pt idx="20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2017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Aruandesse2017!$H$61:$H$81</c:f>
              <c:numCache>
                <c:formatCode>0%</c:formatCode>
                <c:ptCount val="21"/>
                <c:pt idx="0">
                  <c:v>0.17388575015693661</c:v>
                </c:pt>
                <c:pt idx="1">
                  <c:v>0.17388575015693661</c:v>
                </c:pt>
                <c:pt idx="2">
                  <c:v>0.17388575015693661</c:v>
                </c:pt>
                <c:pt idx="3">
                  <c:v>0.17388575015693661</c:v>
                </c:pt>
                <c:pt idx="4">
                  <c:v>0.17388575015693661</c:v>
                </c:pt>
                <c:pt idx="5">
                  <c:v>0.17388575015693661</c:v>
                </c:pt>
                <c:pt idx="6">
                  <c:v>0.17388575015693661</c:v>
                </c:pt>
                <c:pt idx="7">
                  <c:v>0.17388575015693661</c:v>
                </c:pt>
                <c:pt idx="8">
                  <c:v>0.17388575015693661</c:v>
                </c:pt>
                <c:pt idx="9">
                  <c:v>0.17388575015693661</c:v>
                </c:pt>
                <c:pt idx="10">
                  <c:v>0.17388575015693661</c:v>
                </c:pt>
                <c:pt idx="11">
                  <c:v>0.17388575015693661</c:v>
                </c:pt>
                <c:pt idx="12">
                  <c:v>0.17388575015693661</c:v>
                </c:pt>
                <c:pt idx="13">
                  <c:v>0.17388575015693661</c:v>
                </c:pt>
                <c:pt idx="14">
                  <c:v>0.17388575015693661</c:v>
                </c:pt>
                <c:pt idx="15">
                  <c:v>0.17388575015693661</c:v>
                </c:pt>
                <c:pt idx="16">
                  <c:v>0.17388575015693661</c:v>
                </c:pt>
                <c:pt idx="17">
                  <c:v>0.17388575015693661</c:v>
                </c:pt>
                <c:pt idx="18">
                  <c:v>0.17388575015693661</c:v>
                </c:pt>
                <c:pt idx="19">
                  <c:v>0.17388575015693661</c:v>
                </c:pt>
                <c:pt idx="20">
                  <c:v>0.17388575015693661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344-45D7-8940-2BF906C62A85}"/>
            </c:ext>
          </c:extLst>
        </c:ser>
        <c:ser>
          <c:idx val="4"/>
          <c:order val="2"/>
          <c:tx>
            <c:v>2016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Aruandesse2017!$J$61:$J$81</c:f>
              <c:numCache>
                <c:formatCode>0%</c:formatCode>
                <c:ptCount val="21"/>
                <c:pt idx="0">
                  <c:v>0.16811684275947794</c:v>
                </c:pt>
                <c:pt idx="1">
                  <c:v>0.16811684275947794</c:v>
                </c:pt>
                <c:pt idx="2">
                  <c:v>0.16811684275947794</c:v>
                </c:pt>
                <c:pt idx="3">
                  <c:v>0.16811684275947794</c:v>
                </c:pt>
                <c:pt idx="4">
                  <c:v>0.16811684275947794</c:v>
                </c:pt>
                <c:pt idx="5">
                  <c:v>0.16811684275947794</c:v>
                </c:pt>
                <c:pt idx="6">
                  <c:v>0.16811684275947794</c:v>
                </c:pt>
                <c:pt idx="7">
                  <c:v>0.16811684275947794</c:v>
                </c:pt>
                <c:pt idx="8">
                  <c:v>0.16811684275947794</c:v>
                </c:pt>
                <c:pt idx="9">
                  <c:v>0.16811684275947794</c:v>
                </c:pt>
                <c:pt idx="10">
                  <c:v>0.16811684275947794</c:v>
                </c:pt>
                <c:pt idx="11">
                  <c:v>0.16811684275947794</c:v>
                </c:pt>
                <c:pt idx="12">
                  <c:v>0.16811684275947794</c:v>
                </c:pt>
                <c:pt idx="13">
                  <c:v>0.16811684275947794</c:v>
                </c:pt>
                <c:pt idx="14">
                  <c:v>0.16811684275947794</c:v>
                </c:pt>
                <c:pt idx="15">
                  <c:v>0.16811684275947794</c:v>
                </c:pt>
                <c:pt idx="16">
                  <c:v>0.16811684275947794</c:v>
                </c:pt>
                <c:pt idx="17">
                  <c:v>0.16811684275947794</c:v>
                </c:pt>
                <c:pt idx="18">
                  <c:v>0.16811684275947794</c:v>
                </c:pt>
                <c:pt idx="19">
                  <c:v>0.16811684275947794</c:v>
                </c:pt>
                <c:pt idx="20">
                  <c:v>0.16811684275947794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B344-45D7-8940-2BF906C62A85}"/>
            </c:ext>
          </c:extLst>
        </c:ser>
        <c:ser>
          <c:idx val="0"/>
          <c:order val="3"/>
          <c:tx>
            <c:v>Indikaatori eesmärk (&lt;15%)</c:v>
          </c:tx>
          <c:marker>
            <c:symbol val="none"/>
          </c:marker>
          <c:cat>
            <c:multiLvlStrRef>
              <c:f>Aruandesse2017!$A$61:$C$81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Aruandesse2017!$I$61:$I$81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344-45D7-8940-2BF906C62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0"/>
          <c:y val="0.87533700787401569"/>
          <c:w val="0.99677872265966749"/>
          <c:h val="0.12466299212598425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886684899863414"/>
          <c:h val="0.48001092546358537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Aruandesse2017!$F$3</c:f>
              <c:strCache>
                <c:ptCount val="1"/>
                <c:pt idx="0">
                  <c:v>2017.a ägeda insuldi patsiendid, kes surid 30 päeva jooksul,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34-4E20-A23D-C35B00B14213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B34-4E20-A23D-C35B00B14213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34-4E20-A23D-C35B00B14213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5B34-4E20-A23D-C35B00B14213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34-4E20-A23D-C35B00B14213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B34-4E20-A23D-C35B00B14213}"/>
              </c:ext>
            </c:extLst>
          </c:dPt>
          <c:errBars>
            <c:errBarType val="both"/>
            <c:errValType val="cust"/>
            <c:noEndCap val="0"/>
            <c:plus>
              <c:numRef>
                <c:f>Aruandesse2017!$N$7:$N$27</c:f>
                <c:numCache>
                  <c:formatCode>General</c:formatCode>
                  <c:ptCount val="21"/>
                  <c:pt idx="0">
                    <c:v>2.8115398436428712E-2</c:v>
                  </c:pt>
                  <c:pt idx="1">
                    <c:v>3.1159813826664995E-2</c:v>
                  </c:pt>
                  <c:pt idx="2">
                    <c:v>2.0535846350965087E-2</c:v>
                  </c:pt>
                  <c:pt idx="3">
                    <c:v>3.8219291255129073E-2</c:v>
                  </c:pt>
                  <c:pt idx="4">
                    <c:v>4.2225220515414746E-2</c:v>
                  </c:pt>
                  <c:pt idx="5">
                    <c:v>4.2108623611769869E-2</c:v>
                  </c:pt>
                  <c:pt idx="6">
                    <c:v>6.1504488847412359E-2</c:v>
                  </c:pt>
                  <c:pt idx="7">
                    <c:v>2.1408788515628496E-2</c:v>
                  </c:pt>
                  <c:pt idx="8">
                    <c:v>0.20712635875040633</c:v>
                  </c:pt>
                  <c:pt idx="9">
                    <c:v>0.13834526128974692</c:v>
                  </c:pt>
                  <c:pt idx="10">
                    <c:v>0.11598542173338683</c:v>
                  </c:pt>
                  <c:pt idx="11">
                    <c:v>0.10368614823970479</c:v>
                  </c:pt>
                  <c:pt idx="12">
                    <c:v>0.10368614823970479</c:v>
                  </c:pt>
                  <c:pt idx="13">
                    <c:v>0.17231735421318031</c:v>
                  </c:pt>
                  <c:pt idx="14">
                    <c:v>0.15876779713779959</c:v>
                  </c:pt>
                  <c:pt idx="15">
                    <c:v>0.1214231018434847</c:v>
                  </c:pt>
                  <c:pt idx="16">
                    <c:v>0.11447880275109995</c:v>
                  </c:pt>
                  <c:pt idx="17">
                    <c:v>0.31238330633293254</c:v>
                  </c:pt>
                  <c:pt idx="18">
                    <c:v>0.1196255903396258</c:v>
                  </c:pt>
                  <c:pt idx="19">
                    <c:v>6.9412191564502068E-2</c:v>
                  </c:pt>
                  <c:pt idx="20">
                    <c:v>3.2864391036067642E-2</c:v>
                  </c:pt>
                </c:numCache>
              </c:numRef>
            </c:plus>
            <c:minus>
              <c:numRef>
                <c:f>Aruandesse2017!$M$7:$M$27</c:f>
                <c:numCache>
                  <c:formatCode>General</c:formatCode>
                  <c:ptCount val="21"/>
                  <c:pt idx="0">
                    <c:v>2.5010643807876459E-2</c:v>
                  </c:pt>
                  <c:pt idx="1">
                    <c:v>2.66729879210236E-2</c:v>
                  </c:pt>
                  <c:pt idx="2">
                    <c:v>1.8693217361023168E-2</c:v>
                  </c:pt>
                  <c:pt idx="3">
                    <c:v>3.2384192929659689E-2</c:v>
                  </c:pt>
                  <c:pt idx="4">
                    <c:v>3.5396971797755028E-2</c:v>
                  </c:pt>
                  <c:pt idx="5">
                    <c:v>3.7197683269903942E-2</c:v>
                  </c:pt>
                  <c:pt idx="6">
                    <c:v>5.2605845847968902E-2</c:v>
                  </c:pt>
                  <c:pt idx="7">
                    <c:v>1.980021633359566E-2</c:v>
                  </c:pt>
                  <c:pt idx="8">
                    <c:v>0.12604216235868954</c:v>
                  </c:pt>
                  <c:pt idx="9">
                    <c:v>9.4782106493476181E-2</c:v>
                  </c:pt>
                  <c:pt idx="10">
                    <c:v>9.6662644457221447E-2</c:v>
                  </c:pt>
                  <c:pt idx="11">
                    <c:v>7.3009376916260929E-2</c:v>
                  </c:pt>
                  <c:pt idx="12">
                    <c:v>7.3009376916260929E-2</c:v>
                  </c:pt>
                  <c:pt idx="13">
                    <c:v>0.11185493671932581</c:v>
                  </c:pt>
                  <c:pt idx="14">
                    <c:v>0.12494323374325553</c:v>
                  </c:pt>
                  <c:pt idx="15">
                    <c:v>0.10018916086642224</c:v>
                  </c:pt>
                  <c:pt idx="16">
                    <c:v>9.6188172135728528E-2</c:v>
                  </c:pt>
                  <c:pt idx="17">
                    <c:v>0.31238330633293249</c:v>
                  </c:pt>
                  <c:pt idx="18">
                    <c:v>8.7575751607177871E-2</c:v>
                  </c:pt>
                  <c:pt idx="19">
                    <c:v>5.4204413679958985E-2</c:v>
                  </c:pt>
                  <c:pt idx="20">
                    <c:v>3.0105668916748596E-2</c:v>
                  </c:pt>
                </c:numCache>
              </c:numRef>
            </c:minus>
          </c:errBars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Aruandesse2017!$F$7:$F$27</c:f>
              <c:numCache>
                <c:formatCode>0%</c:formatCode>
                <c:ptCount val="21"/>
                <c:pt idx="0">
                  <c:v>0.17758186397984888</c:v>
                </c:pt>
                <c:pt idx="1">
                  <c:v>0.15202702702702703</c:v>
                </c:pt>
                <c:pt idx="2">
                  <c:v>0.16666666666666666</c:v>
                </c:pt>
                <c:pt idx="3">
                  <c:v>0.16898148148148148</c:v>
                </c:pt>
                <c:pt idx="4">
                  <c:v>0.17307692307692307</c:v>
                </c:pt>
                <c:pt idx="5">
                  <c:v>0.22588235294117648</c:v>
                </c:pt>
                <c:pt idx="6">
                  <c:v>0.24537037037037038</c:v>
                </c:pt>
                <c:pt idx="7">
                  <c:v>0.19832985386221294</c:v>
                </c:pt>
                <c:pt idx="8">
                  <c:v>0.22727272727272727</c:v>
                </c:pt>
                <c:pt idx="9">
                  <c:v>0.21739130434782608</c:v>
                </c:pt>
                <c:pt idx="10">
                  <c:v>0.31428571428571428</c:v>
                </c:pt>
                <c:pt idx="11">
                  <c:v>0.1891891891891892</c:v>
                </c:pt>
                <c:pt idx="12">
                  <c:v>0.1891891891891892</c:v>
                </c:pt>
                <c:pt idx="13">
                  <c:v>0.22580645161290322</c:v>
                </c:pt>
                <c:pt idx="14">
                  <c:v>0.31578947368421051</c:v>
                </c:pt>
                <c:pt idx="15">
                  <c:v>0.3125</c:v>
                </c:pt>
                <c:pt idx="16">
                  <c:v>0.31944444444444442</c:v>
                </c:pt>
                <c:pt idx="17">
                  <c:v>0.5</c:v>
                </c:pt>
                <c:pt idx="18">
                  <c:v>0.22950819672131148</c:v>
                </c:pt>
                <c:pt idx="19">
                  <c:v>0.18954248366013071</c:v>
                </c:pt>
                <c:pt idx="20">
                  <c:v>0.24331926863572434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1"/>
          <c:order val="1"/>
          <c:tx>
            <c:strRef>
              <c:f>Aruandesse2016!$F$3</c:f>
              <c:strCache>
                <c:ptCount val="1"/>
                <c:pt idx="0">
                  <c:v>2016.a ägeda insuldi patsiendid, kes on  30 päeva jooksul surnud,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B34-4E20-A23D-C35B00B14213}"/>
            </c:ext>
          </c:extLst>
        </c:ser>
        <c:ser>
          <c:idx val="2"/>
          <c:order val="2"/>
          <c:tx>
            <c:v>2017 HVA keskmine</c:v>
          </c:tx>
          <c:spPr>
            <a:ln w="34925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Aruandesse2017!$H$7:$H$27</c:f>
              <c:numCache>
                <c:formatCode>0%</c:formatCode>
                <c:ptCount val="21"/>
                <c:pt idx="0">
                  <c:v>0.19496321448783249</c:v>
                </c:pt>
                <c:pt idx="1">
                  <c:v>0.19496321448783249</c:v>
                </c:pt>
                <c:pt idx="2">
                  <c:v>0.19496321448783249</c:v>
                </c:pt>
                <c:pt idx="3">
                  <c:v>0.19496321448783249</c:v>
                </c:pt>
                <c:pt idx="4">
                  <c:v>0.19496321448783249</c:v>
                </c:pt>
                <c:pt idx="5">
                  <c:v>0.19496321448783249</c:v>
                </c:pt>
                <c:pt idx="6">
                  <c:v>0.19496321448783249</c:v>
                </c:pt>
                <c:pt idx="7">
                  <c:v>0.19496321448783249</c:v>
                </c:pt>
                <c:pt idx="8">
                  <c:v>0.19496321448783249</c:v>
                </c:pt>
                <c:pt idx="9">
                  <c:v>0.19496321448783249</c:v>
                </c:pt>
                <c:pt idx="10">
                  <c:v>0.19496321448783249</c:v>
                </c:pt>
                <c:pt idx="11">
                  <c:v>0.19496321448783249</c:v>
                </c:pt>
                <c:pt idx="12">
                  <c:v>0.19496321448783249</c:v>
                </c:pt>
                <c:pt idx="13">
                  <c:v>0.19496321448783249</c:v>
                </c:pt>
                <c:pt idx="14">
                  <c:v>0.19496321448783249</c:v>
                </c:pt>
                <c:pt idx="15">
                  <c:v>0.19496321448783249</c:v>
                </c:pt>
                <c:pt idx="16">
                  <c:v>0.19496321448783249</c:v>
                </c:pt>
                <c:pt idx="17">
                  <c:v>0.19496321448783249</c:v>
                </c:pt>
                <c:pt idx="18">
                  <c:v>0.19496321448783249</c:v>
                </c:pt>
                <c:pt idx="19">
                  <c:v>0.19496321448783249</c:v>
                </c:pt>
                <c:pt idx="20">
                  <c:v>0.19496321448783249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B34-4E20-A23D-C35B00B14213}"/>
            </c:ext>
          </c:extLst>
        </c:ser>
        <c:ser>
          <c:idx val="4"/>
          <c:order val="3"/>
          <c:tx>
            <c:v>2016 HVA keskmine</c:v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B34-4E20-A23D-C35B00B14213}"/>
            </c:ext>
          </c:extLst>
        </c:ser>
        <c:ser>
          <c:idx val="0"/>
          <c:order val="4"/>
          <c:tx>
            <c:v>Indikaatori eesmärk (&lt;15%)</c:v>
          </c:tx>
          <c:marker>
            <c:symbol val="none"/>
          </c:marker>
          <c:cat>
            <c:multiLvlStrRef>
              <c:f>Aruandesse2017!$A$7:$C$27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Aruandesse2017!$I$7:$I$27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B34-4E20-A23D-C35B00B14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9115397967095892E-2"/>
          <c:y val="0.82556097560975605"/>
          <c:w val="0.98088460203290395"/>
          <c:h val="0.17443885367987536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089574266475469E-2"/>
          <c:y val="2.5877026999532031E-2"/>
          <c:w val="0.84932900854642079"/>
          <c:h val="0.5887674754941346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Aruandesse2016!$F$3:$F$6</c:f>
              <c:strCache>
                <c:ptCount val="4"/>
                <c:pt idx="0">
                  <c:v>2016.a ägeda insuldi patsiendid, kes on  30 päeva jooksul surnud, osakaal</c:v>
                </c:pt>
              </c:strCache>
            </c:strRef>
          </c:tx>
          <c:spPr>
            <a:solidFill>
              <a:srgbClr val="62BB46"/>
            </a:solidFill>
            <a:ln>
              <a:noFill/>
            </a:ln>
            <a:effectLst>
              <a:outerShdw algn="ctr" rotWithShape="0">
                <a:srgbClr val="5B9BD5"/>
              </a:outerShdw>
            </a:effectLst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54C-4C1C-A493-C958E700FDAA}"/>
              </c:ext>
            </c:extLst>
          </c:dPt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F54C-4C1C-A493-C958E700FDAA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54C-4C1C-A493-C958E700FDAA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F54C-4C1C-A493-C958E700FDAA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54C-4C1C-A493-C958E700FDAA}"/>
              </c:ext>
            </c:extLst>
          </c:dPt>
          <c:dPt>
            <c:idx val="20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  <a:ln>
                <a:noFill/>
              </a:ln>
              <a:effectLst>
                <a:outerShdw algn="ctr" rotWithShape="0">
                  <a:srgbClr val="5B9BD5"/>
                </a:outerShdw>
              </a:effectLst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F54C-4C1C-A493-C958E700FDAA}"/>
              </c:ext>
            </c:extLst>
          </c:dPt>
          <c:cat>
            <c:multiLvlStrRef>
              <c:f>Aruandesse2016!$A$7:$C$27</c:f>
              <c:multiLvlStrCache>
                <c:ptCount val="21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Jõgeva Haigla</c:v>
                  </c:pt>
                  <c:pt idx="10">
                    <c:v>Järvamaa Haigla</c:v>
                  </c:pt>
                  <c:pt idx="11">
                    <c:v>Kuressaare Haigla</c:v>
                  </c:pt>
                  <c:pt idx="12">
                    <c:v>Lõuna-Eesti Haigla</c:v>
                  </c:pt>
                  <c:pt idx="13">
                    <c:v>Läänemaa Haigla</c:v>
                  </c:pt>
                  <c:pt idx="14">
                    <c:v>Põlva Haigla</c:v>
                  </c:pt>
                  <c:pt idx="15">
                    <c:v>Narva Haigla</c:v>
                  </c:pt>
                  <c:pt idx="16">
                    <c:v>Rakvere Haigla</c:v>
                  </c:pt>
                  <c:pt idx="17">
                    <c:v>Raplamaa Haigla</c:v>
                  </c:pt>
                  <c:pt idx="18">
                    <c:v>Valga Haigla</c:v>
                  </c:pt>
                  <c:pt idx="19">
                    <c:v>Viljandi Haigla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Aruandesse2016!$F$7:$F$27</c:f>
              <c:numCache>
                <c:formatCode>0%</c:formatCode>
                <c:ptCount val="21"/>
                <c:pt idx="0">
                  <c:v>0.18043202033036848</c:v>
                </c:pt>
                <c:pt idx="1">
                  <c:v>0.16783216783216784</c:v>
                </c:pt>
                <c:pt idx="2">
                  <c:v>0.17512877115526121</c:v>
                </c:pt>
                <c:pt idx="3">
                  <c:v>0.18581907090464547</c:v>
                </c:pt>
                <c:pt idx="4">
                  <c:v>0.12993039443155452</c:v>
                </c:pt>
                <c:pt idx="5">
                  <c:v>0.18965517241379309</c:v>
                </c:pt>
                <c:pt idx="6">
                  <c:v>0.25454545454545452</c:v>
                </c:pt>
                <c:pt idx="7">
                  <c:v>0.18039772727272727</c:v>
                </c:pt>
                <c:pt idx="8">
                  <c:v>9.5238095238095233E-2</c:v>
                </c:pt>
                <c:pt idx="9">
                  <c:v>0.2</c:v>
                </c:pt>
                <c:pt idx="10">
                  <c:v>0.29166666666666669</c:v>
                </c:pt>
                <c:pt idx="11">
                  <c:v>0.24390243902439024</c:v>
                </c:pt>
                <c:pt idx="12">
                  <c:v>0.26804123711340205</c:v>
                </c:pt>
                <c:pt idx="13">
                  <c:v>0.18421052631578946</c:v>
                </c:pt>
                <c:pt idx="14">
                  <c:v>0.23255813953488372</c:v>
                </c:pt>
                <c:pt idx="15">
                  <c:v>0.26428571428571429</c:v>
                </c:pt>
                <c:pt idx="16">
                  <c:v>0.27956989247311825</c:v>
                </c:pt>
                <c:pt idx="17">
                  <c:v>0.125</c:v>
                </c:pt>
                <c:pt idx="18">
                  <c:v>0.25423728813559321</c:v>
                </c:pt>
                <c:pt idx="19">
                  <c:v>0.25786163522012578</c:v>
                </c:pt>
                <c:pt idx="20">
                  <c:v>0.25058004640371229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33485744"/>
        <c:axId val="228318400"/>
      </c:barChart>
      <c:lineChart>
        <c:grouping val="standard"/>
        <c:varyColors val="0"/>
        <c:ser>
          <c:idx val="2"/>
          <c:order val="1"/>
          <c:tx>
            <c:v>2016 HVA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Aruandesse2016!$G$7:$G$27</c:f>
              <c:numCache>
                <c:formatCode>0%</c:formatCode>
                <c:ptCount val="21"/>
                <c:pt idx="0">
                  <c:v>0.19509506751171121</c:v>
                </c:pt>
                <c:pt idx="1">
                  <c:v>0.19509506751171121</c:v>
                </c:pt>
                <c:pt idx="2">
                  <c:v>0.19509506751171121</c:v>
                </c:pt>
                <c:pt idx="3">
                  <c:v>0.19509506751171121</c:v>
                </c:pt>
                <c:pt idx="4">
                  <c:v>0.19509506751171121</c:v>
                </c:pt>
                <c:pt idx="5">
                  <c:v>0.19509506751171121</c:v>
                </c:pt>
                <c:pt idx="6">
                  <c:v>0.19509506751171121</c:v>
                </c:pt>
                <c:pt idx="7">
                  <c:v>0.19509506751171121</c:v>
                </c:pt>
                <c:pt idx="8">
                  <c:v>0.19509506751171121</c:v>
                </c:pt>
                <c:pt idx="9">
                  <c:v>0.19509506751171121</c:v>
                </c:pt>
                <c:pt idx="10">
                  <c:v>0.19509506751171121</c:v>
                </c:pt>
                <c:pt idx="11">
                  <c:v>0.19509506751171121</c:v>
                </c:pt>
                <c:pt idx="12">
                  <c:v>0.19509506751171121</c:v>
                </c:pt>
                <c:pt idx="13">
                  <c:v>0.19509506751171121</c:v>
                </c:pt>
                <c:pt idx="14">
                  <c:v>0.19509506751171121</c:v>
                </c:pt>
                <c:pt idx="15">
                  <c:v>0.19509506751171121</c:v>
                </c:pt>
                <c:pt idx="16">
                  <c:v>0.19509506751171121</c:v>
                </c:pt>
                <c:pt idx="17">
                  <c:v>0.19509506751171121</c:v>
                </c:pt>
                <c:pt idx="18">
                  <c:v>0.19509506751171121</c:v>
                </c:pt>
                <c:pt idx="19">
                  <c:v>0.19509506751171121</c:v>
                </c:pt>
                <c:pt idx="20">
                  <c:v>0.19509506751171121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54C-4C1C-A493-C958E700FDAA}"/>
            </c:ext>
          </c:extLst>
        </c:ser>
        <c:ser>
          <c:idx val="1"/>
          <c:order val="2"/>
          <c:tx>
            <c:strRef>
              <c:f>Aruandesse2015!$F$3</c:f>
              <c:strCache>
                <c:ptCount val="1"/>
                <c:pt idx="0">
                  <c:v>2015.a. ägeda insuldi raviarvega pt osakaal, kes on 30 päeva jooksul surnud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Aruandesse2015!$F$7:$F$27</c:f>
              <c:numCache>
                <c:formatCode>0%</c:formatCode>
                <c:ptCount val="21"/>
                <c:pt idx="0">
                  <c:v>0.15473441108545036</c:v>
                </c:pt>
                <c:pt idx="1">
                  <c:v>0.16341030195381884</c:v>
                </c:pt>
                <c:pt idx="2">
                  <c:v>0.15815255423372987</c:v>
                </c:pt>
                <c:pt idx="3">
                  <c:v>0.18251928020565553</c:v>
                </c:pt>
                <c:pt idx="4">
                  <c:v>0.1883289124668435</c:v>
                </c:pt>
                <c:pt idx="5">
                  <c:v>0.21606648199445982</c:v>
                </c:pt>
                <c:pt idx="6">
                  <c:v>0.33990147783251229</c:v>
                </c:pt>
                <c:pt idx="7">
                  <c:v>0.21729323308270676</c:v>
                </c:pt>
                <c:pt idx="8">
                  <c:v>0.16666666666666666</c:v>
                </c:pt>
                <c:pt idx="9">
                  <c:v>0.19148936170212766</c:v>
                </c:pt>
                <c:pt idx="10">
                  <c:v>0.34848484848484851</c:v>
                </c:pt>
                <c:pt idx="11">
                  <c:v>0.30263157894736842</c:v>
                </c:pt>
                <c:pt idx="12">
                  <c:v>0.38709677419354838</c:v>
                </c:pt>
                <c:pt idx="13">
                  <c:v>0.31111111111111112</c:v>
                </c:pt>
                <c:pt idx="14">
                  <c:v>0.22222222222222221</c:v>
                </c:pt>
                <c:pt idx="15">
                  <c:v>0.26519337016574585</c:v>
                </c:pt>
                <c:pt idx="16">
                  <c:v>0.28421052631578947</c:v>
                </c:pt>
                <c:pt idx="17">
                  <c:v>0.4</c:v>
                </c:pt>
                <c:pt idx="18">
                  <c:v>0.29487179487179488</c:v>
                </c:pt>
                <c:pt idx="19">
                  <c:v>0.28169014084507044</c:v>
                </c:pt>
                <c:pt idx="20">
                  <c:v>0.29092920353982299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54C-4C1C-A493-C958E700FDAA}"/>
            </c:ext>
          </c:extLst>
        </c:ser>
        <c:ser>
          <c:idx val="4"/>
          <c:order val="3"/>
          <c:tx>
            <c:v>2015 HVA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Aruandesse2015!$G$7:$G$27</c:f>
              <c:numCache>
                <c:formatCode>0%</c:formatCode>
                <c:ptCount val="21"/>
                <c:pt idx="0">
                  <c:v>0.21239421239421238</c:v>
                </c:pt>
                <c:pt idx="1">
                  <c:v>0.21239421239421238</c:v>
                </c:pt>
                <c:pt idx="2">
                  <c:v>0.21239421239421238</c:v>
                </c:pt>
                <c:pt idx="3">
                  <c:v>0.21239421239421238</c:v>
                </c:pt>
                <c:pt idx="4">
                  <c:v>0.21239421239421238</c:v>
                </c:pt>
                <c:pt idx="5">
                  <c:v>0.21239421239421238</c:v>
                </c:pt>
                <c:pt idx="6">
                  <c:v>0.21239421239421238</c:v>
                </c:pt>
                <c:pt idx="7">
                  <c:v>0.21239421239421238</c:v>
                </c:pt>
                <c:pt idx="8">
                  <c:v>0.21239421239421238</c:v>
                </c:pt>
                <c:pt idx="9">
                  <c:v>0.21239421239421238</c:v>
                </c:pt>
                <c:pt idx="10">
                  <c:v>0.21239421239421238</c:v>
                </c:pt>
                <c:pt idx="11">
                  <c:v>0.21239421239421238</c:v>
                </c:pt>
                <c:pt idx="12">
                  <c:v>0.21239421239421238</c:v>
                </c:pt>
                <c:pt idx="13">
                  <c:v>0.21239421239421238</c:v>
                </c:pt>
                <c:pt idx="14">
                  <c:v>0.21239421239421238</c:v>
                </c:pt>
                <c:pt idx="15">
                  <c:v>0.21239421239421238</c:v>
                </c:pt>
                <c:pt idx="16">
                  <c:v>0.21239421239421238</c:v>
                </c:pt>
                <c:pt idx="17">
                  <c:v>0.21239421239421238</c:v>
                </c:pt>
                <c:pt idx="18">
                  <c:v>0.21239421239421238</c:v>
                </c:pt>
                <c:pt idx="19">
                  <c:v>0.21239421239421238</c:v>
                </c:pt>
                <c:pt idx="20">
                  <c:v>0.21239421239421238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54C-4C1C-A493-C958E700FDAA}"/>
            </c:ext>
          </c:extLst>
        </c:ser>
        <c:ser>
          <c:idx val="0"/>
          <c:order val="4"/>
          <c:tx>
            <c:v>Indikaatori eesmärk &lt;15%</c:v>
          </c:tx>
          <c:marker>
            <c:symbol val="none"/>
          </c:marker>
          <c:cat>
            <c:multiLvlStrRef>
              <c:f>Aruandesse2015!$A$7:$C$27</c:f>
              <c:multiLvlStrCache>
                <c:ptCount val="21"/>
                <c:lvl>
                  <c:pt idx="0">
                    <c:v>PERH</c:v>
                  </c:pt>
                  <c:pt idx="1">
                    <c:v>TÜK</c:v>
                  </c:pt>
                  <c:pt idx="2">
                    <c:v>piirkH</c:v>
                  </c:pt>
                  <c:pt idx="3">
                    <c:v>ITK</c:v>
                  </c:pt>
                  <c:pt idx="4">
                    <c:v>LTKH</c:v>
                  </c:pt>
                  <c:pt idx="5">
                    <c:v>IVKH</c:v>
                  </c:pt>
                  <c:pt idx="6">
                    <c:v>PH</c:v>
                  </c:pt>
                  <c:pt idx="7">
                    <c:v>keskH</c:v>
                  </c:pt>
                  <c:pt idx="8">
                    <c:v>Hiiumaa</c:v>
                  </c:pt>
                  <c:pt idx="9">
                    <c:v>Jõgeva</c:v>
                  </c:pt>
                  <c:pt idx="10">
                    <c:v>Järva</c:v>
                  </c:pt>
                  <c:pt idx="11">
                    <c:v>Kures</c:v>
                  </c:pt>
                  <c:pt idx="12">
                    <c:v>Lõuna</c:v>
                  </c:pt>
                  <c:pt idx="13">
                    <c:v>Lääne</c:v>
                  </c:pt>
                  <c:pt idx="14">
                    <c:v>Põlva</c:v>
                  </c:pt>
                  <c:pt idx="15">
                    <c:v>Narva</c:v>
                  </c:pt>
                  <c:pt idx="16">
                    <c:v>Rakvere</c:v>
                  </c:pt>
                  <c:pt idx="17">
                    <c:v>Rapla</c:v>
                  </c:pt>
                  <c:pt idx="18">
                    <c:v>Valga</c:v>
                  </c:pt>
                  <c:pt idx="19">
                    <c:v>Vilj</c:v>
                  </c:pt>
                  <c:pt idx="20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</c:lvl>
              </c:multiLvlStrCache>
            </c:multiLvlStrRef>
          </c:cat>
          <c:val>
            <c:numRef>
              <c:f>Aruandesse2016!$H$7:$H$27</c:f>
              <c:numCache>
                <c:formatCode>0%</c:formatCod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54C-4C1C-A493-C958E700F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485744"/>
        <c:axId val="228318400"/>
      </c:lineChart>
      <c:catAx>
        <c:axId val="2334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28318400"/>
        <c:crosses val="autoZero"/>
        <c:auto val="1"/>
        <c:lblAlgn val="ctr"/>
        <c:lblOffset val="100"/>
        <c:noMultiLvlLbl val="0"/>
      </c:catAx>
      <c:valAx>
        <c:axId val="228318400"/>
        <c:scaling>
          <c:orientation val="minMax"/>
          <c:max val="0.5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33485744"/>
        <c:crosses val="autoZero"/>
        <c:crossBetween val="between"/>
        <c:minorUnit val="5.000000000000001E-2"/>
      </c:valAx>
    </c:plotArea>
    <c:legend>
      <c:legendPos val="b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5370518804909834E-3"/>
          <c:y val="0.80007935054629797"/>
          <c:w val="0.95944536124601187"/>
          <c:h val="0.18700075281287515"/>
        </c:manualLayout>
      </c:layout>
      <c:overlay val="0"/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26</xdr:row>
      <xdr:rowOff>123825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4267200" cy="5086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I61.0–I61.9 või RHK I63.0–I63.9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 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Eesmärk &lt;15%.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327659</xdr:colOff>
      <xdr:row>28</xdr:row>
      <xdr:rowOff>152400</xdr:rowOff>
    </xdr:from>
    <xdr:to>
      <xdr:col>23</xdr:col>
      <xdr:colOff>76200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AA1325-8D4A-4B07-8DBC-407A16E431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205740</xdr:colOff>
      <xdr:row>83</xdr:row>
      <xdr:rowOff>89534</xdr:rowOff>
    </xdr:from>
    <xdr:to>
      <xdr:col>20</xdr:col>
      <xdr:colOff>510540</xdr:colOff>
      <xdr:row>103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D210926-AD18-4E5F-AD8E-E4C935E6F8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219075</xdr:colOff>
      <xdr:row>56</xdr:row>
      <xdr:rowOff>104775</xdr:rowOff>
    </xdr:from>
    <xdr:to>
      <xdr:col>20</xdr:col>
      <xdr:colOff>485774</xdr:colOff>
      <xdr:row>81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69A717-CEBF-45FE-82EA-0469B10821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304799</xdr:colOff>
      <xdr:row>0</xdr:row>
      <xdr:rowOff>38100</xdr:rowOff>
    </xdr:from>
    <xdr:to>
      <xdr:col>23</xdr:col>
      <xdr:colOff>47625</xdr:colOff>
      <xdr:row>28</xdr:row>
      <xdr:rowOff>91440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1AE223-331D-4ED0-90B5-4C7CF0F8F5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28</xdr:row>
      <xdr:rowOff>121920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DCD8168-9E7A-4DA8-96E0-368A019157AF}"/>
            </a:ext>
          </a:extLst>
        </xdr:cNvPr>
        <xdr:cNvSpPr/>
      </xdr:nvSpPr>
      <xdr:spPr>
        <a:xfrm>
          <a:off x="0" y="180975"/>
          <a:ext cx="4267200" cy="500824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Neuroloogia</a:t>
          </a:r>
          <a:r>
            <a:rPr lang="et-EE" sz="1200" b="1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indikaator 9: Ägeda insuldihaige 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Nimetus:</a:t>
          </a:r>
        </a:p>
        <a:p>
          <a:pPr algn="l"/>
          <a:r>
            <a:rPr lang="et-EE" sz="120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Ägeda insuldihaige 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30. päeva suremus.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  <a:r>
            <a:rPr lang="et-EE" sz="1200" b="1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endParaRPr lang="en-US" sz="1200" b="1" u="none">
            <a:solidFill>
              <a:schemeClr val="accent1">
                <a:lumMod val="75000"/>
              </a:schemeClr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p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eriood: 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-31.12.201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u="none">
              <a:latin typeface="Times New Roman" panose="02020603050405020304" pitchFamily="18" charset="0"/>
              <a:cs typeface="Times New Roman" panose="02020603050405020304" pitchFamily="18" charset="0"/>
            </a:rPr>
            <a:t>statsionaarne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Põhidiagnoos RHK I61.0-I61.9 või RHK I63.0-I63.9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Surma kuupäev 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Patsiendid alates 19.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eluaastast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Valim sisalda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vältimatuid </a:t>
          </a:r>
          <a:r>
            <a:rPr lang="en-US" sz="120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raviarveid</a:t>
          </a:r>
          <a:endParaRPr lang="et-EE" sz="120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endParaRPr lang="et-EE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Indikaator kirjeldab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ägeda insuldihaige 30.päeva suremust.</a:t>
          </a:r>
        </a:p>
        <a:p>
          <a:pPr algn="l"/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Arvesse lähevad patsiendid, kes on erakorraliselt hospitaliseeritud statsionaarsele ravile ja surnud 30 päeva jooksul (kaasa arvatud 30. päev)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Korduva hospitaliseerimise puhul algab arvestus esimesest hospitaliseerimisest ja sinna juurde arvestatakse ka isiku surmakuupäev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sõltumata, millises raviasutuses on väljastatud surmakuupäevaga arve.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Faili  kirjeldus</a:t>
          </a:r>
        </a:p>
        <a:p>
          <a:pPr algn="l"/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Lehel "Aruandesse" on aruandes oleva indikaatori joonis koos andmetega.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47624</xdr:colOff>
      <xdr:row>29</xdr:row>
      <xdr:rowOff>0</xdr:rowOff>
    </xdr:from>
    <xdr:to>
      <xdr:col>18</xdr:col>
      <xdr:colOff>66675</xdr:colOff>
      <xdr:row>55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F40C32-5D27-4483-8B3A-5BDF248F7E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19048</xdr:colOff>
      <xdr:row>83</xdr:row>
      <xdr:rowOff>85724</xdr:rowOff>
    </xdr:from>
    <xdr:to>
      <xdr:col>16</xdr:col>
      <xdr:colOff>390525</xdr:colOff>
      <xdr:row>97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69B72C-6F0E-482B-88BE-42354C9A9D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19049</xdr:colOff>
      <xdr:row>57</xdr:row>
      <xdr:rowOff>85725</xdr:rowOff>
    </xdr:from>
    <xdr:to>
      <xdr:col>18</xdr:col>
      <xdr:colOff>161924</xdr:colOff>
      <xdr:row>81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D765ADE-527E-42FF-A52D-E54158A265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142874</xdr:colOff>
      <xdr:row>2</xdr:row>
      <xdr:rowOff>104774</xdr:rowOff>
    </xdr:from>
    <xdr:to>
      <xdr:col>18</xdr:col>
      <xdr:colOff>47624</xdr:colOff>
      <xdr:row>28</xdr:row>
      <xdr:rowOff>66674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F14577A-C3FC-40D5-8D14-11709B22EA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</xdr:row>
      <xdr:rowOff>66675</xdr:rowOff>
    </xdr:from>
    <xdr:to>
      <xdr:col>13</xdr:col>
      <xdr:colOff>590550</xdr:colOff>
      <xdr:row>28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9D267DD-E537-495A-A171-4170AEF3B9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304798</xdr:colOff>
      <xdr:row>32</xdr:row>
      <xdr:rowOff>104775</xdr:rowOff>
    </xdr:from>
    <xdr:to>
      <xdr:col>14</xdr:col>
      <xdr:colOff>495300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7F238-F62E-4224-B3B6-AE70DB552F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2</xdr:row>
      <xdr:rowOff>57150</xdr:rowOff>
    </xdr:from>
    <xdr:to>
      <xdr:col>14</xdr:col>
      <xdr:colOff>85725</xdr:colOff>
      <xdr:row>28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219074</xdr:colOff>
      <xdr:row>32</xdr:row>
      <xdr:rowOff>66675</xdr:rowOff>
    </xdr:from>
    <xdr:to>
      <xdr:col>12</xdr:col>
      <xdr:colOff>1743075</xdr:colOff>
      <xdr:row>45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>
      <selection activeCell="I10" sqref="I10"/>
    </sheetView>
  </sheetViews>
  <sheetFormatPr defaultRowHeight="15" x14ac:dyDescent="0.25"/>
  <sheetData>
    <row r="1" spans="1:1" ht="15.75" x14ac:dyDescent="0.25">
      <c r="A1" s="1"/>
    </row>
    <row r="27" spans="1:7" x14ac:dyDescent="0.25">
      <c r="A27" s="11"/>
      <c r="B27" s="12"/>
      <c r="C27" s="12"/>
      <c r="D27" s="12"/>
      <c r="E27" s="12"/>
      <c r="F27" s="12"/>
      <c r="G27" s="12"/>
    </row>
    <row r="28" spans="1:7" x14ac:dyDescent="0.25">
      <c r="A28" s="12"/>
      <c r="B28" s="12"/>
      <c r="C28" s="12"/>
      <c r="D28" s="12"/>
      <c r="E28" s="12"/>
      <c r="F28" s="12"/>
      <c r="G28" s="12"/>
    </row>
    <row r="29" spans="1:7" x14ac:dyDescent="0.25">
      <c r="A29" s="12"/>
      <c r="B29" s="12"/>
      <c r="C29" s="12"/>
      <c r="D29" s="12"/>
      <c r="E29" s="12"/>
      <c r="F29" s="12"/>
      <c r="G29" s="12"/>
    </row>
    <row r="30" spans="1:7" x14ac:dyDescent="0.25">
      <c r="A30" s="12"/>
      <c r="B30" s="12"/>
      <c r="C30" s="12"/>
      <c r="D30" s="12"/>
      <c r="E30" s="12"/>
      <c r="F30" s="12"/>
      <c r="G30" s="12"/>
    </row>
    <row r="31" spans="1:7" x14ac:dyDescent="0.25">
      <c r="A31" s="12"/>
      <c r="B31" s="12"/>
      <c r="C31" s="12"/>
      <c r="D31" s="12"/>
      <c r="E31" s="12"/>
      <c r="F31" s="12"/>
      <c r="G31" s="12"/>
    </row>
    <row r="32" spans="1:7" x14ac:dyDescent="0.25">
      <c r="A32" s="12"/>
      <c r="B32" s="12"/>
      <c r="C32" s="12"/>
      <c r="D32" s="12"/>
      <c r="E32" s="12"/>
      <c r="F32" s="12"/>
      <c r="G32" s="12"/>
    </row>
    <row r="34" ht="15" customHeight="1" x14ac:dyDescent="0.25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4"/>
  <sheetViews>
    <sheetView topLeftCell="A25" workbookViewId="0">
      <selection activeCell="E46" sqref="E46"/>
    </sheetView>
  </sheetViews>
  <sheetFormatPr defaultRowHeight="15" x14ac:dyDescent="0.25"/>
  <cols>
    <col min="3" max="3" width="25.28515625" customWidth="1"/>
    <col min="4" max="4" width="17.140625" customWidth="1"/>
    <col min="5" max="6" width="17.7109375" customWidth="1"/>
    <col min="7" max="7" width="14.7109375" customWidth="1"/>
    <col min="8" max="14" width="6.85546875" style="31" customWidth="1"/>
    <col min="15" max="16" width="9.140625" style="31"/>
  </cols>
  <sheetData>
    <row r="1" spans="1:14" ht="15" customHeight="1" x14ac:dyDescent="0.25">
      <c r="A1" s="7" t="s">
        <v>53</v>
      </c>
      <c r="B1" s="7"/>
      <c r="C1" s="7"/>
      <c r="D1" s="7"/>
      <c r="E1" s="5"/>
      <c r="F1" s="4"/>
      <c r="G1" s="4"/>
      <c r="H1" s="30"/>
    </row>
    <row r="2" spans="1:14" ht="15" customHeight="1" x14ac:dyDescent="0.25">
      <c r="A2" s="7"/>
      <c r="B2" s="7"/>
      <c r="C2" s="7"/>
      <c r="D2" s="7"/>
      <c r="E2" s="5"/>
      <c r="F2" s="4"/>
      <c r="G2" s="4"/>
      <c r="H2" s="30"/>
    </row>
    <row r="3" spans="1:14" ht="14.25" customHeight="1" x14ac:dyDescent="0.25">
      <c r="A3" s="42" t="s">
        <v>0</v>
      </c>
      <c r="B3" s="42"/>
      <c r="C3" s="42" t="s">
        <v>26</v>
      </c>
      <c r="D3" s="41" t="s">
        <v>95</v>
      </c>
      <c r="E3" s="41" t="s">
        <v>108</v>
      </c>
      <c r="F3" s="41" t="s">
        <v>109</v>
      </c>
      <c r="G3" s="41" t="s">
        <v>107</v>
      </c>
    </row>
    <row r="4" spans="1:14" x14ac:dyDescent="0.25">
      <c r="A4" s="42"/>
      <c r="B4" s="42"/>
      <c r="C4" s="42"/>
      <c r="D4" s="42"/>
      <c r="E4" s="42"/>
      <c r="F4" s="42"/>
      <c r="G4" s="41"/>
    </row>
    <row r="5" spans="1:14" x14ac:dyDescent="0.25">
      <c r="A5" s="42"/>
      <c r="B5" s="42"/>
      <c r="C5" s="42"/>
      <c r="D5" s="42"/>
      <c r="E5" s="42"/>
      <c r="F5" s="42"/>
      <c r="G5" s="41"/>
    </row>
    <row r="6" spans="1:14" ht="31.9" customHeight="1" x14ac:dyDescent="0.25">
      <c r="A6" s="42"/>
      <c r="B6" s="42"/>
      <c r="C6" s="42"/>
      <c r="D6" s="42"/>
      <c r="E6" s="42"/>
      <c r="F6" s="42"/>
      <c r="G6" s="41"/>
      <c r="K6" s="32" t="s">
        <v>43</v>
      </c>
      <c r="L6" s="32" t="s">
        <v>44</v>
      </c>
      <c r="M6" s="32" t="s">
        <v>45</v>
      </c>
      <c r="N6" s="32" t="s">
        <v>46</v>
      </c>
    </row>
    <row r="7" spans="1:14" x14ac:dyDescent="0.25">
      <c r="A7" s="43" t="s">
        <v>1</v>
      </c>
      <c r="B7" s="44"/>
      <c r="C7" s="25" t="s">
        <v>54</v>
      </c>
      <c r="D7" s="2">
        <v>769</v>
      </c>
      <c r="E7" s="2">
        <v>123</v>
      </c>
      <c r="F7" s="10">
        <f>E7/D7</f>
        <v>0.1599479843953186</v>
      </c>
      <c r="G7" s="19" t="str">
        <f>ROUND(K7*100,0)&amp;-ROUND(L7*100,0)&amp;"%"</f>
        <v>14-19%</v>
      </c>
      <c r="H7" s="33">
        <f>$F$28</f>
        <v>0.1717259323503903</v>
      </c>
      <c r="I7" s="33">
        <v>0.15</v>
      </c>
      <c r="K7" s="34">
        <v>0.13573992033879084</v>
      </c>
      <c r="L7" s="34">
        <v>0.18753653617066957</v>
      </c>
      <c r="M7" s="34">
        <f>F7-K7</f>
        <v>2.4208064056527756E-2</v>
      </c>
      <c r="N7" s="34">
        <f>L7-F7</f>
        <v>2.7588551775350967E-2</v>
      </c>
    </row>
    <row r="8" spans="1:14" x14ac:dyDescent="0.25">
      <c r="A8" s="45"/>
      <c r="B8" s="46"/>
      <c r="C8" s="26" t="s">
        <v>55</v>
      </c>
      <c r="D8" s="2">
        <v>528</v>
      </c>
      <c r="E8" s="2">
        <v>75</v>
      </c>
      <c r="F8" s="10">
        <f t="shared" ref="F8:F28" si="0">E8/D8</f>
        <v>0.14204545454545456</v>
      </c>
      <c r="G8" s="19" t="str">
        <f t="shared" ref="G8:G28" si="1">ROUND(K8*100,0)&amp;-ROUND(L8*100,0)&amp;"%"</f>
        <v>11-17%</v>
      </c>
      <c r="H8" s="33">
        <f t="shared" ref="H8:H27" si="2">$F$28</f>
        <v>0.1717259323503903</v>
      </c>
      <c r="I8" s="33">
        <v>0.15</v>
      </c>
      <c r="K8" s="34">
        <v>0.11484955369857767</v>
      </c>
      <c r="L8" s="34">
        <v>0.17441230275958683</v>
      </c>
      <c r="M8" s="34">
        <f t="shared" ref="M8:M28" si="3">F8-K8</f>
        <v>2.7195900846876883E-2</v>
      </c>
      <c r="N8" s="34">
        <f t="shared" ref="N8:N28" si="4">L8-F8</f>
        <v>3.2366848214132271E-2</v>
      </c>
    </row>
    <row r="9" spans="1:14" x14ac:dyDescent="0.25">
      <c r="A9" s="47"/>
      <c r="B9" s="48"/>
      <c r="C9" s="6" t="s">
        <v>4</v>
      </c>
      <c r="D9" s="6">
        <v>1297</v>
      </c>
      <c r="E9" s="6">
        <v>198</v>
      </c>
      <c r="F9" s="9">
        <f t="shared" si="0"/>
        <v>0.15265998457979954</v>
      </c>
      <c r="G9" s="20" t="str">
        <f t="shared" si="1"/>
        <v>13-17%</v>
      </c>
      <c r="H9" s="33">
        <f t="shared" si="2"/>
        <v>0.1717259323503903</v>
      </c>
      <c r="I9" s="33">
        <v>0.15</v>
      </c>
      <c r="K9" s="34">
        <v>0.13411421211900901</v>
      </c>
      <c r="L9" s="34">
        <v>0.17325717836944038</v>
      </c>
      <c r="M9" s="34">
        <f t="shared" si="3"/>
        <v>1.8545772460790533E-2</v>
      </c>
      <c r="N9" s="34">
        <f t="shared" si="4"/>
        <v>2.0597193789640839E-2</v>
      </c>
    </row>
    <row r="10" spans="1:14" x14ac:dyDescent="0.25">
      <c r="A10" s="42" t="s">
        <v>5</v>
      </c>
      <c r="B10" s="42"/>
      <c r="C10" s="26" t="s">
        <v>56</v>
      </c>
      <c r="D10" s="2">
        <v>448</v>
      </c>
      <c r="E10" s="2">
        <v>62</v>
      </c>
      <c r="F10" s="10">
        <f t="shared" si="0"/>
        <v>0.13839285714285715</v>
      </c>
      <c r="G10" s="19" t="str">
        <f t="shared" si="1"/>
        <v>11-17%</v>
      </c>
      <c r="H10" s="33">
        <f t="shared" si="2"/>
        <v>0.1717259323503903</v>
      </c>
      <c r="I10" s="33">
        <v>0.15</v>
      </c>
      <c r="K10" s="34">
        <v>0.10947961671892091</v>
      </c>
      <c r="L10" s="34">
        <v>0.17345468496010252</v>
      </c>
      <c r="M10" s="34">
        <f t="shared" si="3"/>
        <v>2.891324042393624E-2</v>
      </c>
      <c r="N10" s="34">
        <f t="shared" si="4"/>
        <v>3.5061827817245372E-2</v>
      </c>
    </row>
    <row r="11" spans="1:14" x14ac:dyDescent="0.25">
      <c r="A11" s="42"/>
      <c r="B11" s="42"/>
      <c r="C11" s="26" t="s">
        <v>58</v>
      </c>
      <c r="D11" s="2">
        <v>382</v>
      </c>
      <c r="E11" s="2">
        <v>61</v>
      </c>
      <c r="F11" s="10">
        <f t="shared" si="0"/>
        <v>0.15968586387434555</v>
      </c>
      <c r="G11" s="19" t="str">
        <f t="shared" si="1"/>
        <v>13-20%</v>
      </c>
      <c r="H11" s="33">
        <f t="shared" si="2"/>
        <v>0.1717259323503903</v>
      </c>
      <c r="I11" s="33">
        <v>0.15</v>
      </c>
      <c r="K11" s="34">
        <v>0.12636653838731443</v>
      </c>
      <c r="L11" s="34">
        <v>0.19978153465967055</v>
      </c>
      <c r="M11" s="34">
        <f t="shared" si="3"/>
        <v>3.3319325487031121E-2</v>
      </c>
      <c r="N11" s="34">
        <f t="shared" si="4"/>
        <v>4.0095670785324999E-2</v>
      </c>
    </row>
    <row r="12" spans="1:14" x14ac:dyDescent="0.25">
      <c r="A12" s="42"/>
      <c r="B12" s="42"/>
      <c r="C12" s="26" t="s">
        <v>57</v>
      </c>
      <c r="D12" s="2">
        <v>461</v>
      </c>
      <c r="E12" s="2">
        <v>64</v>
      </c>
      <c r="F12" s="10">
        <f t="shared" si="0"/>
        <v>0.13882863340563992</v>
      </c>
      <c r="G12" s="19" t="str">
        <f t="shared" si="1"/>
        <v>11-17%</v>
      </c>
      <c r="H12" s="33">
        <f t="shared" si="2"/>
        <v>0.1717259323503903</v>
      </c>
      <c r="I12" s="33">
        <v>0.15</v>
      </c>
      <c r="K12" s="34">
        <v>0.11023944487747059</v>
      </c>
      <c r="L12" s="34">
        <v>0.17338725220407042</v>
      </c>
      <c r="M12" s="34">
        <f t="shared" si="3"/>
        <v>2.8589188528169329E-2</v>
      </c>
      <c r="N12" s="34">
        <f t="shared" si="4"/>
        <v>3.4558618798430502E-2</v>
      </c>
    </row>
    <row r="13" spans="1:14" x14ac:dyDescent="0.25">
      <c r="A13" s="42"/>
      <c r="B13" s="42"/>
      <c r="C13" s="26" t="s">
        <v>59</v>
      </c>
      <c r="D13" s="2">
        <v>214</v>
      </c>
      <c r="E13" s="2">
        <v>50</v>
      </c>
      <c r="F13" s="10">
        <f t="shared" si="0"/>
        <v>0.23364485981308411</v>
      </c>
      <c r="G13" s="19" t="str">
        <f t="shared" si="1"/>
        <v>18-29%</v>
      </c>
      <c r="H13" s="33">
        <f t="shared" si="2"/>
        <v>0.1717259323503903</v>
      </c>
      <c r="I13" s="33">
        <v>0.15</v>
      </c>
      <c r="K13" s="34">
        <v>0.18195440390585876</v>
      </c>
      <c r="L13" s="34">
        <v>0.29472919530124853</v>
      </c>
      <c r="M13" s="34">
        <f t="shared" si="3"/>
        <v>5.1690455907225347E-2</v>
      </c>
      <c r="N13" s="34">
        <f t="shared" si="4"/>
        <v>6.1084335488164415E-2</v>
      </c>
    </row>
    <row r="14" spans="1:14" x14ac:dyDescent="0.25">
      <c r="A14" s="42"/>
      <c r="B14" s="42"/>
      <c r="C14" s="27" t="s">
        <v>27</v>
      </c>
      <c r="D14" s="6">
        <v>1505</v>
      </c>
      <c r="E14" s="6">
        <v>237</v>
      </c>
      <c r="F14" s="9">
        <f t="shared" si="0"/>
        <v>0.15747508305647839</v>
      </c>
      <c r="G14" s="20" t="str">
        <f t="shared" si="1"/>
        <v>14-18%</v>
      </c>
      <c r="H14" s="33">
        <f t="shared" si="2"/>
        <v>0.1717259323503903</v>
      </c>
      <c r="I14" s="33">
        <v>0.15</v>
      </c>
      <c r="K14" s="34">
        <v>0.13994742414530661</v>
      </c>
      <c r="L14" s="34">
        <v>0.17674684837410728</v>
      </c>
      <c r="M14" s="34">
        <f t="shared" si="3"/>
        <v>1.7527658911171778E-2</v>
      </c>
      <c r="N14" s="34">
        <f t="shared" si="4"/>
        <v>1.9271765317628892E-2</v>
      </c>
    </row>
    <row r="15" spans="1:14" x14ac:dyDescent="0.25">
      <c r="A15" s="42" t="s">
        <v>10</v>
      </c>
      <c r="B15" s="42"/>
      <c r="C15" s="26" t="s">
        <v>60</v>
      </c>
      <c r="D15" s="2">
        <v>20</v>
      </c>
      <c r="E15" s="2">
        <v>5</v>
      </c>
      <c r="F15" s="10">
        <f t="shared" si="0"/>
        <v>0.25</v>
      </c>
      <c r="G15" s="19" t="str">
        <f t="shared" si="1"/>
        <v>11-47%</v>
      </c>
      <c r="H15" s="33">
        <f t="shared" si="2"/>
        <v>0.1717259323503903</v>
      </c>
      <c r="I15" s="33">
        <v>0.15</v>
      </c>
      <c r="K15" s="34">
        <v>0.11186188380745986</v>
      </c>
      <c r="L15" s="34">
        <v>0.46870042044259808</v>
      </c>
      <c r="M15" s="34">
        <f t="shared" si="3"/>
        <v>0.13813811619254013</v>
      </c>
      <c r="N15" s="34">
        <f t="shared" si="4"/>
        <v>0.21870042044259808</v>
      </c>
    </row>
    <row r="16" spans="1:14" x14ac:dyDescent="0.25">
      <c r="A16" s="42"/>
      <c r="B16" s="42"/>
      <c r="C16" s="26" t="s">
        <v>61</v>
      </c>
      <c r="D16" s="2">
        <v>57</v>
      </c>
      <c r="E16" s="2">
        <v>14</v>
      </c>
      <c r="F16" s="10">
        <f t="shared" si="0"/>
        <v>0.24561403508771928</v>
      </c>
      <c r="G16" s="19" t="str">
        <f t="shared" si="1"/>
        <v>15-37%</v>
      </c>
      <c r="H16" s="33">
        <f t="shared" si="2"/>
        <v>0.1717259323503903</v>
      </c>
      <c r="I16" s="33">
        <v>0.15</v>
      </c>
      <c r="K16" s="34">
        <v>0.15232852627961788</v>
      </c>
      <c r="L16" s="34">
        <v>0.37102268838968339</v>
      </c>
      <c r="M16" s="34">
        <f t="shared" si="3"/>
        <v>9.3285508808101408E-2</v>
      </c>
      <c r="N16" s="34">
        <f t="shared" si="4"/>
        <v>0.1254086533019641</v>
      </c>
    </row>
    <row r="17" spans="1:14" x14ac:dyDescent="0.25">
      <c r="A17" s="42"/>
      <c r="B17" s="42"/>
      <c r="C17" s="26" t="s">
        <v>62</v>
      </c>
      <c r="D17" s="2">
        <v>51</v>
      </c>
      <c r="E17" s="2">
        <v>14</v>
      </c>
      <c r="F17" s="10">
        <f t="shared" si="0"/>
        <v>0.27450980392156865</v>
      </c>
      <c r="G17" s="19" t="str">
        <f t="shared" si="1"/>
        <v>17-41%</v>
      </c>
      <c r="H17" s="33">
        <f t="shared" si="2"/>
        <v>0.1717259323503903</v>
      </c>
      <c r="I17" s="33">
        <v>0.15</v>
      </c>
      <c r="K17" s="34">
        <v>0.17114292186732311</v>
      </c>
      <c r="L17" s="34">
        <v>0.40946621864557253</v>
      </c>
      <c r="M17" s="34">
        <f t="shared" si="3"/>
        <v>0.10336688205424555</v>
      </c>
      <c r="N17" s="34">
        <f t="shared" si="4"/>
        <v>0.13495641472400388</v>
      </c>
    </row>
    <row r="18" spans="1:14" x14ac:dyDescent="0.25">
      <c r="A18" s="42"/>
      <c r="B18" s="42"/>
      <c r="C18" s="26" t="s">
        <v>63</v>
      </c>
      <c r="D18" s="2">
        <v>88</v>
      </c>
      <c r="E18" s="2">
        <v>14</v>
      </c>
      <c r="F18" s="10">
        <f t="shared" si="0"/>
        <v>0.15909090909090909</v>
      </c>
      <c r="G18" s="19" t="str">
        <f t="shared" si="1"/>
        <v>10-25%</v>
      </c>
      <c r="H18" s="33">
        <f t="shared" si="2"/>
        <v>0.1717259323503903</v>
      </c>
      <c r="I18" s="33">
        <v>0.15</v>
      </c>
      <c r="K18" s="34">
        <v>9.7199121278067749E-2</v>
      </c>
      <c r="L18" s="34">
        <v>0.2495010403468598</v>
      </c>
      <c r="M18" s="34">
        <f t="shared" si="3"/>
        <v>6.189178781284134E-2</v>
      </c>
      <c r="N18" s="34">
        <f t="shared" si="4"/>
        <v>9.041013125595071E-2</v>
      </c>
    </row>
    <row r="19" spans="1:14" x14ac:dyDescent="0.25">
      <c r="A19" s="42"/>
      <c r="B19" s="42"/>
      <c r="C19" s="26" t="s">
        <v>64</v>
      </c>
      <c r="D19" s="2">
        <v>71</v>
      </c>
      <c r="E19" s="2">
        <v>17</v>
      </c>
      <c r="F19" s="10">
        <f t="shared" si="0"/>
        <v>0.23943661971830985</v>
      </c>
      <c r="G19" s="19" t="str">
        <f t="shared" si="1"/>
        <v>16-35%</v>
      </c>
      <c r="H19" s="33">
        <f t="shared" si="2"/>
        <v>0.1717259323503903</v>
      </c>
      <c r="I19" s="33">
        <v>0.15</v>
      </c>
      <c r="K19" s="34">
        <v>0.1552095405148643</v>
      </c>
      <c r="L19" s="34">
        <v>0.35041196520442625</v>
      </c>
      <c r="M19" s="34">
        <f t="shared" si="3"/>
        <v>8.4227079203445548E-2</v>
      </c>
      <c r="N19" s="34">
        <f t="shared" si="4"/>
        <v>0.1109753454861164</v>
      </c>
    </row>
    <row r="20" spans="1:14" x14ac:dyDescent="0.25">
      <c r="A20" s="42"/>
      <c r="B20" s="42"/>
      <c r="C20" s="26" t="s">
        <v>65</v>
      </c>
      <c r="D20" s="2">
        <v>22</v>
      </c>
      <c r="E20" s="2">
        <v>6</v>
      </c>
      <c r="F20" s="10">
        <f t="shared" si="0"/>
        <v>0.27272727272727271</v>
      </c>
      <c r="G20" s="19" t="str">
        <f t="shared" si="1"/>
        <v>13-48%</v>
      </c>
      <c r="H20" s="33">
        <f t="shared" si="2"/>
        <v>0.1717259323503903</v>
      </c>
      <c r="I20" s="33">
        <v>0.15</v>
      </c>
      <c r="K20" s="34">
        <v>0.13150780011549626</v>
      </c>
      <c r="L20" s="34">
        <v>0.48151690899881322</v>
      </c>
      <c r="M20" s="34">
        <f t="shared" si="3"/>
        <v>0.14121947261177645</v>
      </c>
      <c r="N20" s="34">
        <f t="shared" si="4"/>
        <v>0.20878963627154051</v>
      </c>
    </row>
    <row r="21" spans="1:14" x14ac:dyDescent="0.25">
      <c r="A21" s="42"/>
      <c r="B21" s="42"/>
      <c r="C21" s="26" t="s">
        <v>67</v>
      </c>
      <c r="D21" s="2">
        <v>51</v>
      </c>
      <c r="E21" s="2">
        <v>12</v>
      </c>
      <c r="F21" s="10">
        <f t="shared" si="0"/>
        <v>0.23529411764705882</v>
      </c>
      <c r="G21" s="19" t="str">
        <f t="shared" si="1"/>
        <v>14-37%</v>
      </c>
      <c r="H21" s="33">
        <f t="shared" si="2"/>
        <v>0.1717259323503903</v>
      </c>
      <c r="I21" s="33">
        <v>0.15</v>
      </c>
      <c r="K21" s="34">
        <v>0.14004963907062801</v>
      </c>
      <c r="L21" s="34">
        <v>0.36762196066190156</v>
      </c>
      <c r="M21" s="34">
        <f t="shared" si="3"/>
        <v>9.5244478576430813E-2</v>
      </c>
      <c r="N21" s="34">
        <f t="shared" si="4"/>
        <v>0.13232784301484274</v>
      </c>
    </row>
    <row r="22" spans="1:14" x14ac:dyDescent="0.25">
      <c r="A22" s="42"/>
      <c r="B22" s="42"/>
      <c r="C22" s="26" t="s">
        <v>66</v>
      </c>
      <c r="D22" s="2">
        <v>49</v>
      </c>
      <c r="E22" s="2">
        <v>12</v>
      </c>
      <c r="F22" s="10">
        <f t="shared" si="0"/>
        <v>0.24489795918367346</v>
      </c>
      <c r="G22" s="19" t="str">
        <f t="shared" si="1"/>
        <v>15-38%</v>
      </c>
      <c r="H22" s="33">
        <f t="shared" si="2"/>
        <v>0.1717259323503903</v>
      </c>
      <c r="I22" s="33">
        <v>0.15</v>
      </c>
      <c r="K22" s="34">
        <v>0.14602360954176916</v>
      </c>
      <c r="L22" s="34">
        <v>0.38086289307643006</v>
      </c>
      <c r="M22" s="34">
        <f t="shared" si="3"/>
        <v>9.8874349641904308E-2</v>
      </c>
      <c r="N22" s="34">
        <f t="shared" si="4"/>
        <v>0.1359649338927566</v>
      </c>
    </row>
    <row r="23" spans="1:14" x14ac:dyDescent="0.25">
      <c r="A23" s="42"/>
      <c r="B23" s="42"/>
      <c r="C23" s="26" t="s">
        <v>68</v>
      </c>
      <c r="D23" s="2">
        <v>79</v>
      </c>
      <c r="E23" s="2">
        <v>21</v>
      </c>
      <c r="F23" s="10">
        <f t="shared" si="0"/>
        <v>0.26582278481012656</v>
      </c>
      <c r="G23" s="19" t="str">
        <f t="shared" si="1"/>
        <v>18-37%</v>
      </c>
      <c r="H23" s="33">
        <f t="shared" si="2"/>
        <v>0.1717259323503903</v>
      </c>
      <c r="I23" s="33">
        <v>0.15</v>
      </c>
      <c r="K23" s="34">
        <v>0.18093352285237252</v>
      </c>
      <c r="L23" s="34">
        <v>0.37243012498051881</v>
      </c>
      <c r="M23" s="34">
        <f t="shared" si="3"/>
        <v>8.4889261957754036E-2</v>
      </c>
      <c r="N23" s="34">
        <f t="shared" si="4"/>
        <v>0.10660734017039225</v>
      </c>
    </row>
    <row r="24" spans="1:14" x14ac:dyDescent="0.25">
      <c r="A24" s="42"/>
      <c r="B24" s="42"/>
      <c r="C24" s="26" t="s">
        <v>69</v>
      </c>
      <c r="D24" s="2">
        <v>3</v>
      </c>
      <c r="E24" s="2">
        <v>2</v>
      </c>
      <c r="F24" s="10">
        <f t="shared" si="0"/>
        <v>0.66666666666666663</v>
      </c>
      <c r="G24" s="19" t="str">
        <f t="shared" si="1"/>
        <v>21-94%</v>
      </c>
      <c r="H24" s="33">
        <f t="shared" si="2"/>
        <v>0.1717259323503903</v>
      </c>
      <c r="I24" s="33">
        <v>0.15</v>
      </c>
      <c r="K24" s="34">
        <v>0.20766011478611757</v>
      </c>
      <c r="L24" s="34">
        <v>0.93850787498944088</v>
      </c>
      <c r="M24" s="34">
        <f t="shared" si="3"/>
        <v>0.45900655188054906</v>
      </c>
      <c r="N24" s="34">
        <f t="shared" si="4"/>
        <v>0.27184120832277425</v>
      </c>
    </row>
    <row r="25" spans="1:14" x14ac:dyDescent="0.25">
      <c r="A25" s="42"/>
      <c r="B25" s="42"/>
      <c r="C25" s="26" t="s">
        <v>70</v>
      </c>
      <c r="D25" s="2">
        <v>63</v>
      </c>
      <c r="E25" s="2">
        <v>20</v>
      </c>
      <c r="F25" s="10">
        <f t="shared" si="0"/>
        <v>0.31746031746031744</v>
      </c>
      <c r="G25" s="19" t="str">
        <f t="shared" si="1"/>
        <v>22-44%</v>
      </c>
      <c r="H25" s="33">
        <f t="shared" si="2"/>
        <v>0.1717259323503903</v>
      </c>
      <c r="I25" s="33">
        <v>0.15</v>
      </c>
      <c r="K25" s="34">
        <v>0.21586704298251583</v>
      </c>
      <c r="L25" s="34">
        <v>0.44003506058978109</v>
      </c>
      <c r="M25" s="34">
        <f t="shared" si="3"/>
        <v>0.10159327447780162</v>
      </c>
      <c r="N25" s="34">
        <f t="shared" si="4"/>
        <v>0.12257474312946365</v>
      </c>
    </row>
    <row r="26" spans="1:14" x14ac:dyDescent="0.25">
      <c r="A26" s="42"/>
      <c r="B26" s="42"/>
      <c r="C26" s="26" t="s">
        <v>71</v>
      </c>
      <c r="D26" s="2">
        <v>103</v>
      </c>
      <c r="E26" s="2">
        <v>22</v>
      </c>
      <c r="F26" s="10">
        <f t="shared" si="0"/>
        <v>0.21359223300970873</v>
      </c>
      <c r="G26" s="19" t="str">
        <f t="shared" si="1"/>
        <v>15-30%</v>
      </c>
      <c r="H26" s="33">
        <f t="shared" si="2"/>
        <v>0.1717259323503903</v>
      </c>
      <c r="I26" s="33">
        <v>0.15</v>
      </c>
      <c r="K26" s="34">
        <v>0.14549756450103307</v>
      </c>
      <c r="L26" s="34">
        <v>0.30228226482557452</v>
      </c>
      <c r="M26" s="34">
        <f t="shared" si="3"/>
        <v>6.8094668508675654E-2</v>
      </c>
      <c r="N26" s="34">
        <f t="shared" si="4"/>
        <v>8.8690031815865794E-2</v>
      </c>
    </row>
    <row r="27" spans="1:14" x14ac:dyDescent="0.25">
      <c r="A27" s="42"/>
      <c r="B27" s="42"/>
      <c r="C27" s="3" t="s">
        <v>23</v>
      </c>
      <c r="D27" s="6">
        <v>657</v>
      </c>
      <c r="E27" s="6">
        <v>159</v>
      </c>
      <c r="F27" s="9">
        <f t="shared" si="0"/>
        <v>0.24200913242009131</v>
      </c>
      <c r="G27" s="20" t="str">
        <f t="shared" si="1"/>
        <v>21-28%</v>
      </c>
      <c r="H27" s="33">
        <f t="shared" si="2"/>
        <v>0.1717259323503903</v>
      </c>
      <c r="I27" s="33">
        <v>0.15</v>
      </c>
      <c r="K27" s="34">
        <v>0.21081964788510899</v>
      </c>
      <c r="L27" s="34">
        <v>0.27619799683549068</v>
      </c>
      <c r="M27" s="34">
        <f t="shared" si="3"/>
        <v>3.1189484534982326E-2</v>
      </c>
      <c r="N27" s="34">
        <f t="shared" si="4"/>
        <v>3.4188864415399367E-2</v>
      </c>
    </row>
    <row r="28" spans="1:14" x14ac:dyDescent="0.25">
      <c r="A28" s="49" t="s">
        <v>24</v>
      </c>
      <c r="B28" s="50"/>
      <c r="C28" s="2" t="s">
        <v>24</v>
      </c>
      <c r="D28" s="6">
        <v>3459</v>
      </c>
      <c r="E28" s="6">
        <v>594</v>
      </c>
      <c r="F28" s="9">
        <f t="shared" si="0"/>
        <v>0.1717259323503903</v>
      </c>
      <c r="G28" s="20" t="str">
        <f t="shared" si="1"/>
        <v>16-18%</v>
      </c>
      <c r="H28" s="33" t="str">
        <f>$F$30</f>
        <v>2018.a ägeda insuldiga (I61.0-I61.9) patsiendid, kes 30 päeva jooksul surnud, osakaal</v>
      </c>
      <c r="I28" s="33">
        <v>0.15</v>
      </c>
      <c r="K28" s="34">
        <v>0.15952348253760817</v>
      </c>
      <c r="L28" s="34">
        <v>0.18465671247008902</v>
      </c>
      <c r="M28" s="34">
        <f t="shared" si="3"/>
        <v>1.2202449812782123E-2</v>
      </c>
      <c r="N28" s="34">
        <f t="shared" si="4"/>
        <v>1.2930780119698726E-2</v>
      </c>
    </row>
    <row r="30" spans="1:14" ht="15" customHeight="1" x14ac:dyDescent="0.25">
      <c r="A30" s="42" t="s">
        <v>0</v>
      </c>
      <c r="B30" s="42"/>
      <c r="C30" s="42" t="s">
        <v>26</v>
      </c>
      <c r="D30" s="41" t="s">
        <v>96</v>
      </c>
      <c r="E30" s="41" t="s">
        <v>97</v>
      </c>
      <c r="F30" s="41" t="s">
        <v>98</v>
      </c>
      <c r="G30" s="41" t="s">
        <v>107</v>
      </c>
    </row>
    <row r="31" spans="1:14" x14ac:dyDescent="0.25">
      <c r="A31" s="42"/>
      <c r="B31" s="42"/>
      <c r="C31" s="42"/>
      <c r="D31" s="42"/>
      <c r="E31" s="42"/>
      <c r="F31" s="42"/>
      <c r="G31" s="41"/>
    </row>
    <row r="32" spans="1:14" x14ac:dyDescent="0.25">
      <c r="A32" s="42"/>
      <c r="B32" s="42"/>
      <c r="C32" s="42"/>
      <c r="D32" s="42"/>
      <c r="E32" s="42"/>
      <c r="F32" s="42"/>
      <c r="G32" s="41"/>
    </row>
    <row r="33" spans="1:14" ht="63" customHeight="1" x14ac:dyDescent="0.25">
      <c r="A33" s="42"/>
      <c r="B33" s="42"/>
      <c r="C33" s="42"/>
      <c r="D33" s="42"/>
      <c r="E33" s="42"/>
      <c r="F33" s="42"/>
      <c r="G33" s="41"/>
      <c r="K33" s="32" t="s">
        <v>43</v>
      </c>
      <c r="L33" s="32" t="s">
        <v>44</v>
      </c>
      <c r="M33" s="32" t="s">
        <v>45</v>
      </c>
      <c r="N33" s="32" t="s">
        <v>46</v>
      </c>
    </row>
    <row r="34" spans="1:14" x14ac:dyDescent="0.25">
      <c r="A34" s="43" t="s">
        <v>1</v>
      </c>
      <c r="B34" s="44"/>
      <c r="C34" s="25" t="s">
        <v>54</v>
      </c>
      <c r="D34" s="2">
        <v>78</v>
      </c>
      <c r="E34" s="2">
        <v>26</v>
      </c>
      <c r="F34" s="10">
        <f>E34/D34</f>
        <v>0.33333333333333331</v>
      </c>
      <c r="G34" s="19" t="str">
        <f>ROUND(K34*100,0)&amp;-ROUND(L34*100,0)&amp;"%"</f>
        <v>24-44%</v>
      </c>
      <c r="H34" s="33">
        <f>$F$55</f>
        <v>0.31805157593123207</v>
      </c>
      <c r="I34" s="33">
        <v>0.15</v>
      </c>
      <c r="J34" s="33">
        <f>Aruandesse2016!$F$43</f>
        <v>0.40632603406326034</v>
      </c>
      <c r="K34" s="34">
        <v>0.23872686966934206</v>
      </c>
      <c r="L34" s="34">
        <v>0.44358567294030954</v>
      </c>
      <c r="M34" s="34">
        <f>F34-K34</f>
        <v>9.4606463663991253E-2</v>
      </c>
      <c r="N34" s="34">
        <f>L34-F34</f>
        <v>0.11025233960697622</v>
      </c>
    </row>
    <row r="35" spans="1:14" x14ac:dyDescent="0.25">
      <c r="A35" s="45"/>
      <c r="B35" s="46"/>
      <c r="C35" s="26" t="s">
        <v>55</v>
      </c>
      <c r="D35" s="2">
        <v>51</v>
      </c>
      <c r="E35" s="2">
        <v>20</v>
      </c>
      <c r="F35" s="10">
        <f t="shared" ref="F35:F55" si="5">E35/D35</f>
        <v>0.39215686274509803</v>
      </c>
      <c r="G35" s="19" t="str">
        <f t="shared" ref="G35:G55" si="6">ROUND(K35*100,0)&amp;-ROUND(L35*100,0)&amp;"%"</f>
        <v>27-53%</v>
      </c>
      <c r="H35" s="33">
        <f t="shared" ref="H35:H55" si="7">$F$55</f>
        <v>0.31805157593123207</v>
      </c>
      <c r="I35" s="33">
        <v>0.15</v>
      </c>
      <c r="J35" s="33">
        <f>Aruandesse2016!$F$43</f>
        <v>0.40632603406326034</v>
      </c>
      <c r="K35" s="34">
        <v>0.27027362679933081</v>
      </c>
      <c r="L35" s="34">
        <v>0.52914813605466271</v>
      </c>
      <c r="M35" s="34">
        <f t="shared" ref="M35:M55" si="8">F35-K35</f>
        <v>0.12188323594576722</v>
      </c>
      <c r="N35" s="34">
        <f t="shared" ref="N35:N55" si="9">L35-F35</f>
        <v>0.13699127330956468</v>
      </c>
    </row>
    <row r="36" spans="1:14" x14ac:dyDescent="0.25">
      <c r="A36" s="47"/>
      <c r="B36" s="48"/>
      <c r="C36" s="6" t="s">
        <v>4</v>
      </c>
      <c r="D36" s="6">
        <v>129</v>
      </c>
      <c r="E36" s="6">
        <v>46</v>
      </c>
      <c r="F36" s="9">
        <f t="shared" si="5"/>
        <v>0.35658914728682173</v>
      </c>
      <c r="G36" s="19" t="str">
        <f t="shared" si="6"/>
        <v>28-44%</v>
      </c>
      <c r="H36" s="33">
        <f t="shared" si="7"/>
        <v>0.31805157593123207</v>
      </c>
      <c r="I36" s="33">
        <v>0.15</v>
      </c>
      <c r="J36" s="33">
        <f>Aruandesse2016!$F$43</f>
        <v>0.40632603406326034</v>
      </c>
      <c r="K36" s="34">
        <v>0.2791774313354603</v>
      </c>
      <c r="L36" s="34">
        <v>0.44229503156350536</v>
      </c>
      <c r="M36" s="34">
        <f t="shared" si="8"/>
        <v>7.7411715951361426E-2</v>
      </c>
      <c r="N36" s="34">
        <f t="shared" si="9"/>
        <v>8.570588427668363E-2</v>
      </c>
    </row>
    <row r="37" spans="1:14" x14ac:dyDescent="0.25">
      <c r="A37" s="42" t="s">
        <v>5</v>
      </c>
      <c r="B37" s="42"/>
      <c r="C37" s="26" t="s">
        <v>56</v>
      </c>
      <c r="D37" s="2">
        <v>38</v>
      </c>
      <c r="E37" s="2">
        <v>11</v>
      </c>
      <c r="F37" s="10">
        <f t="shared" si="5"/>
        <v>0.28947368421052633</v>
      </c>
      <c r="G37" s="19" t="str">
        <f t="shared" si="6"/>
        <v>17-45%</v>
      </c>
      <c r="H37" s="33">
        <f t="shared" si="7"/>
        <v>0.31805157593123207</v>
      </c>
      <c r="I37" s="33">
        <v>0.15</v>
      </c>
      <c r="J37" s="33">
        <f>Aruandesse2016!$F$43</f>
        <v>0.40632603406326034</v>
      </c>
      <c r="K37" s="34">
        <v>0.17003296809755228</v>
      </c>
      <c r="L37" s="34">
        <v>0.44757104420297927</v>
      </c>
      <c r="M37" s="34">
        <f t="shared" si="8"/>
        <v>0.11944071611297405</v>
      </c>
      <c r="N37" s="34">
        <f t="shared" si="9"/>
        <v>0.15809735999245295</v>
      </c>
    </row>
    <row r="38" spans="1:14" x14ac:dyDescent="0.25">
      <c r="A38" s="42"/>
      <c r="B38" s="42"/>
      <c r="C38" s="26" t="s">
        <v>58</v>
      </c>
      <c r="D38" s="2">
        <v>31</v>
      </c>
      <c r="E38" s="2">
        <v>10</v>
      </c>
      <c r="F38" s="10">
        <f t="shared" si="5"/>
        <v>0.32258064516129031</v>
      </c>
      <c r="G38" s="19" t="str">
        <f t="shared" si="6"/>
        <v>19-50%</v>
      </c>
      <c r="H38" s="33">
        <f t="shared" si="7"/>
        <v>0.31805157593123207</v>
      </c>
      <c r="I38" s="33">
        <v>0.15</v>
      </c>
      <c r="J38" s="33">
        <f>Aruandesse2016!$F$43</f>
        <v>0.40632603406326034</v>
      </c>
      <c r="K38" s="34">
        <v>0.18569448231019381</v>
      </c>
      <c r="L38" s="34">
        <v>0.49858954874370448</v>
      </c>
      <c r="M38" s="34">
        <f t="shared" si="8"/>
        <v>0.1368861628510965</v>
      </c>
      <c r="N38" s="34">
        <f t="shared" si="9"/>
        <v>0.17600890358241417</v>
      </c>
    </row>
    <row r="39" spans="1:14" x14ac:dyDescent="0.25">
      <c r="A39" s="42"/>
      <c r="B39" s="42"/>
      <c r="C39" s="26" t="s">
        <v>57</v>
      </c>
      <c r="D39" s="2">
        <v>47</v>
      </c>
      <c r="E39" s="2">
        <v>10</v>
      </c>
      <c r="F39" s="10">
        <f t="shared" si="5"/>
        <v>0.21276595744680851</v>
      </c>
      <c r="G39" s="19" t="str">
        <f t="shared" si="6"/>
        <v>12-35%</v>
      </c>
      <c r="H39" s="33">
        <f t="shared" si="7"/>
        <v>0.31805157593123207</v>
      </c>
      <c r="I39" s="33">
        <v>0.15</v>
      </c>
      <c r="J39" s="33">
        <f>Aruandesse2016!$F$43</f>
        <v>0.40632603406326034</v>
      </c>
      <c r="K39" s="34">
        <v>0.11989722145632617</v>
      </c>
      <c r="L39" s="34">
        <v>0.34903996247204283</v>
      </c>
      <c r="M39" s="34">
        <f t="shared" si="8"/>
        <v>9.2868735990482343E-2</v>
      </c>
      <c r="N39" s="34">
        <f t="shared" si="9"/>
        <v>0.13627400502523432</v>
      </c>
    </row>
    <row r="40" spans="1:14" x14ac:dyDescent="0.25">
      <c r="A40" s="42"/>
      <c r="B40" s="42"/>
      <c r="C40" s="26" t="s">
        <v>59</v>
      </c>
      <c r="D40" s="2">
        <v>24</v>
      </c>
      <c r="E40" s="2">
        <v>8</v>
      </c>
      <c r="F40" s="10">
        <f t="shared" si="5"/>
        <v>0.33333333333333331</v>
      </c>
      <c r="G40" s="19" t="str">
        <f t="shared" si="6"/>
        <v>18-53%</v>
      </c>
      <c r="H40" s="33">
        <f t="shared" si="7"/>
        <v>0.31805157593123207</v>
      </c>
      <c r="I40" s="33">
        <v>0.15</v>
      </c>
      <c r="J40" s="33">
        <f>Aruandesse2016!$F$43</f>
        <v>0.40632603406326034</v>
      </c>
      <c r="K40" s="34">
        <v>0.17972213742266938</v>
      </c>
      <c r="L40" s="34">
        <v>0.53293643627421006</v>
      </c>
      <c r="M40" s="34">
        <f t="shared" si="8"/>
        <v>0.15361119591066394</v>
      </c>
      <c r="N40" s="34">
        <f t="shared" si="9"/>
        <v>0.19960310294087674</v>
      </c>
    </row>
    <row r="41" spans="1:14" x14ac:dyDescent="0.25">
      <c r="A41" s="42"/>
      <c r="B41" s="42"/>
      <c r="C41" s="27" t="s">
        <v>27</v>
      </c>
      <c r="D41" s="6">
        <v>140</v>
      </c>
      <c r="E41" s="6">
        <v>39</v>
      </c>
      <c r="F41" s="9">
        <f t="shared" si="5"/>
        <v>0.27857142857142858</v>
      </c>
      <c r="G41" s="19" t="str">
        <f t="shared" si="6"/>
        <v>21-36%</v>
      </c>
      <c r="H41" s="33">
        <f t="shared" si="7"/>
        <v>0.31805157593123207</v>
      </c>
      <c r="I41" s="33">
        <v>0.15</v>
      </c>
      <c r="J41" s="33">
        <f>Aruandesse2016!$F$43</f>
        <v>0.40632603406326034</v>
      </c>
      <c r="K41" s="34">
        <v>0.21098609859326256</v>
      </c>
      <c r="L41" s="34">
        <v>0.35798374333934435</v>
      </c>
      <c r="M41" s="34">
        <f t="shared" si="8"/>
        <v>6.758532997816602E-2</v>
      </c>
      <c r="N41" s="34">
        <f t="shared" si="9"/>
        <v>7.941231476791577E-2</v>
      </c>
    </row>
    <row r="42" spans="1:14" x14ac:dyDescent="0.25">
      <c r="A42" s="42" t="s">
        <v>10</v>
      </c>
      <c r="B42" s="42"/>
      <c r="C42" s="26" t="s">
        <v>60</v>
      </c>
      <c r="D42" s="2">
        <v>2</v>
      </c>
      <c r="E42" s="2">
        <v>0</v>
      </c>
      <c r="F42" s="53" t="s">
        <v>94</v>
      </c>
      <c r="G42" s="53" t="s">
        <v>94</v>
      </c>
      <c r="H42" s="33">
        <f t="shared" si="7"/>
        <v>0.31805157593123207</v>
      </c>
      <c r="I42" s="33">
        <v>0.15</v>
      </c>
      <c r="J42" s="33">
        <f>Aruandesse2016!$F$43</f>
        <v>0.40632603406326034</v>
      </c>
      <c r="K42" s="34">
        <v>1.7119058564123158E-11</v>
      </c>
      <c r="L42" s="34">
        <v>0.65761885702916056</v>
      </c>
      <c r="M42" s="34" t="e">
        <f t="shared" si="8"/>
        <v>#VALUE!</v>
      </c>
      <c r="N42" s="34" t="e">
        <f t="shared" si="9"/>
        <v>#VALUE!</v>
      </c>
    </row>
    <row r="43" spans="1:14" x14ac:dyDescent="0.25">
      <c r="A43" s="42"/>
      <c r="B43" s="42"/>
      <c r="C43" s="26" t="s">
        <v>61</v>
      </c>
      <c r="D43" s="2">
        <v>0</v>
      </c>
      <c r="E43" s="2">
        <v>0</v>
      </c>
      <c r="F43" s="28" t="s">
        <v>94</v>
      </c>
      <c r="G43" s="53" t="s">
        <v>94</v>
      </c>
      <c r="H43" s="33">
        <f t="shared" si="7"/>
        <v>0.31805157593123207</v>
      </c>
      <c r="I43" s="33">
        <v>0.15</v>
      </c>
      <c r="J43" s="33">
        <f>Aruandesse2016!$F$43</f>
        <v>0.40632603406326034</v>
      </c>
      <c r="K43" s="34" t="e">
        <v>#DIV/0!</v>
      </c>
      <c r="L43" s="34" t="e">
        <v>#DIV/0!</v>
      </c>
      <c r="M43" s="34" t="e">
        <f t="shared" si="8"/>
        <v>#VALUE!</v>
      </c>
      <c r="N43" s="34" t="e">
        <f t="shared" si="9"/>
        <v>#DIV/0!</v>
      </c>
    </row>
    <row r="44" spans="1:14" x14ac:dyDescent="0.25">
      <c r="A44" s="42"/>
      <c r="B44" s="42"/>
      <c r="C44" s="26" t="s">
        <v>62</v>
      </c>
      <c r="D44" s="2">
        <v>7</v>
      </c>
      <c r="E44" s="2">
        <v>3</v>
      </c>
      <c r="F44" s="10">
        <f t="shared" si="5"/>
        <v>0.42857142857142855</v>
      </c>
      <c r="G44" s="19" t="str">
        <f t="shared" si="6"/>
        <v>16-75%</v>
      </c>
      <c r="H44" s="33">
        <f t="shared" si="7"/>
        <v>0.31805157593123207</v>
      </c>
      <c r="I44" s="33">
        <v>0.15</v>
      </c>
      <c r="J44" s="33">
        <f>Aruandesse2016!$F$43</f>
        <v>0.40632603406326034</v>
      </c>
      <c r="K44" s="34">
        <v>0.15822017975120267</v>
      </c>
      <c r="L44" s="34">
        <v>0.74954117808946541</v>
      </c>
      <c r="M44" s="34">
        <f t="shared" si="8"/>
        <v>0.27035124882022588</v>
      </c>
      <c r="N44" s="34">
        <f t="shared" si="9"/>
        <v>0.32096974951803686</v>
      </c>
    </row>
    <row r="45" spans="1:14" x14ac:dyDescent="0.25">
      <c r="A45" s="42"/>
      <c r="B45" s="42"/>
      <c r="C45" s="26" t="s">
        <v>63</v>
      </c>
      <c r="D45" s="2">
        <v>13</v>
      </c>
      <c r="E45" s="2">
        <v>4</v>
      </c>
      <c r="F45" s="10">
        <f t="shared" si="5"/>
        <v>0.30769230769230771</v>
      </c>
      <c r="G45" s="19" t="str">
        <f t="shared" si="6"/>
        <v>13-58%</v>
      </c>
      <c r="H45" s="33">
        <f t="shared" si="7"/>
        <v>0.31805157593123207</v>
      </c>
      <c r="I45" s="33">
        <v>0.15</v>
      </c>
      <c r="J45" s="33">
        <f>Aruandesse2016!$F$43</f>
        <v>0.40632603406326034</v>
      </c>
      <c r="K45" s="34">
        <v>0.12680726501832054</v>
      </c>
      <c r="L45" s="34">
        <v>0.57630606440191434</v>
      </c>
      <c r="M45" s="34">
        <f t="shared" si="8"/>
        <v>0.18088504267398717</v>
      </c>
      <c r="N45" s="34">
        <f t="shared" si="9"/>
        <v>0.26861375670960663</v>
      </c>
    </row>
    <row r="46" spans="1:14" x14ac:dyDescent="0.25">
      <c r="A46" s="42"/>
      <c r="B46" s="42"/>
      <c r="C46" s="26" t="s">
        <v>64</v>
      </c>
      <c r="D46" s="2">
        <v>14</v>
      </c>
      <c r="E46" s="2">
        <v>5</v>
      </c>
      <c r="F46" s="10">
        <f t="shared" si="5"/>
        <v>0.35714285714285715</v>
      </c>
      <c r="G46" s="19" t="str">
        <f t="shared" si="6"/>
        <v>16-61%</v>
      </c>
      <c r="H46" s="33">
        <f t="shared" si="7"/>
        <v>0.31805157593123207</v>
      </c>
      <c r="I46" s="33">
        <v>0.15</v>
      </c>
      <c r="J46" s="33">
        <f>Aruandesse2016!$F$43</f>
        <v>0.40632603406326034</v>
      </c>
      <c r="K46" s="34">
        <v>0.16344758418919014</v>
      </c>
      <c r="L46" s="34">
        <v>0.61235530604159527</v>
      </c>
      <c r="M46" s="34">
        <f t="shared" si="8"/>
        <v>0.19369527295366701</v>
      </c>
      <c r="N46" s="34">
        <f t="shared" si="9"/>
        <v>0.25521244889873812</v>
      </c>
    </row>
    <row r="47" spans="1:14" x14ac:dyDescent="0.25">
      <c r="A47" s="42"/>
      <c r="B47" s="42"/>
      <c r="C47" s="26" t="s">
        <v>65</v>
      </c>
      <c r="D47" s="2">
        <v>3</v>
      </c>
      <c r="E47" s="2">
        <v>1</v>
      </c>
      <c r="F47" s="10">
        <f t="shared" si="5"/>
        <v>0.33333333333333331</v>
      </c>
      <c r="G47" s="19" t="str">
        <f t="shared" si="6"/>
        <v>6-79%</v>
      </c>
      <c r="H47" s="33">
        <f t="shared" si="7"/>
        <v>0.31805157593123207</v>
      </c>
      <c r="I47" s="33">
        <v>0.15</v>
      </c>
      <c r="J47" s="33">
        <f>Aruandesse2016!$F$43</f>
        <v>0.40632603406326034</v>
      </c>
      <c r="K47" s="34">
        <v>6.1492125010559097E-2</v>
      </c>
      <c r="L47" s="34">
        <v>0.79233988521388232</v>
      </c>
      <c r="M47" s="34">
        <f t="shared" si="8"/>
        <v>0.2718412083227742</v>
      </c>
      <c r="N47" s="34">
        <f t="shared" si="9"/>
        <v>0.45900655188054901</v>
      </c>
    </row>
    <row r="48" spans="1:14" x14ac:dyDescent="0.25">
      <c r="A48" s="42"/>
      <c r="B48" s="42"/>
      <c r="C48" s="26" t="s">
        <v>67</v>
      </c>
      <c r="D48" s="2">
        <v>4</v>
      </c>
      <c r="E48" s="2">
        <v>2</v>
      </c>
      <c r="F48" s="10">
        <f t="shared" si="5"/>
        <v>0.5</v>
      </c>
      <c r="G48" s="19" t="str">
        <f t="shared" si="6"/>
        <v>15-85%</v>
      </c>
      <c r="H48" s="33">
        <f t="shared" si="7"/>
        <v>0.31805157593123207</v>
      </c>
      <c r="I48" s="33">
        <v>0.15</v>
      </c>
      <c r="J48" s="33">
        <f>Aruandesse2016!$F$43</f>
        <v>0.40632603406326034</v>
      </c>
      <c r="K48" s="34">
        <v>0.15003935208328156</v>
      </c>
      <c r="L48" s="34">
        <v>0.84996064791671833</v>
      </c>
      <c r="M48" s="34">
        <f t="shared" si="8"/>
        <v>0.34996064791671844</v>
      </c>
      <c r="N48" s="34">
        <f t="shared" si="9"/>
        <v>0.34996064791671833</v>
      </c>
    </row>
    <row r="49" spans="1:15" x14ac:dyDescent="0.25">
      <c r="A49" s="42"/>
      <c r="B49" s="42"/>
      <c r="C49" s="26" t="s">
        <v>66</v>
      </c>
      <c r="D49" s="2">
        <v>5</v>
      </c>
      <c r="E49" s="2">
        <v>1</v>
      </c>
      <c r="F49" s="10">
        <f t="shared" si="5"/>
        <v>0.2</v>
      </c>
      <c r="G49" s="19" t="str">
        <f t="shared" si="6"/>
        <v>4-62%</v>
      </c>
      <c r="H49" s="33">
        <f t="shared" si="7"/>
        <v>0.31805157593123207</v>
      </c>
      <c r="I49" s="33">
        <v>0.15</v>
      </c>
      <c r="J49" s="33">
        <f>Aruandesse2016!$F$43</f>
        <v>0.40632603406326034</v>
      </c>
      <c r="K49" s="34">
        <v>3.6224213490965426E-2</v>
      </c>
      <c r="L49" s="34">
        <v>0.6244646659759775</v>
      </c>
      <c r="M49" s="34">
        <f t="shared" si="8"/>
        <v>0.16377578650903457</v>
      </c>
      <c r="N49" s="34">
        <f t="shared" si="9"/>
        <v>0.42446466597597748</v>
      </c>
    </row>
    <row r="50" spans="1:15" x14ac:dyDescent="0.25">
      <c r="A50" s="42"/>
      <c r="B50" s="42"/>
      <c r="C50" s="26" t="s">
        <v>68</v>
      </c>
      <c r="D50" s="2">
        <v>12</v>
      </c>
      <c r="E50" s="2">
        <v>5</v>
      </c>
      <c r="F50" s="10">
        <f t="shared" si="5"/>
        <v>0.41666666666666669</v>
      </c>
      <c r="G50" s="19" t="str">
        <f t="shared" si="6"/>
        <v>19-68%</v>
      </c>
      <c r="H50" s="33">
        <f t="shared" si="7"/>
        <v>0.31805157593123207</v>
      </c>
      <c r="I50" s="33">
        <v>0.15</v>
      </c>
      <c r="J50" s="33">
        <f>Aruandesse2016!$F$43</f>
        <v>0.40632603406326034</v>
      </c>
      <c r="K50" s="34">
        <v>0.19326062916746944</v>
      </c>
      <c r="L50" s="34">
        <v>0.68048824746597403</v>
      </c>
      <c r="M50" s="34">
        <f t="shared" si="8"/>
        <v>0.22340603749919724</v>
      </c>
      <c r="N50" s="34">
        <f t="shared" si="9"/>
        <v>0.26382158079930734</v>
      </c>
    </row>
    <row r="51" spans="1:15" x14ac:dyDescent="0.25">
      <c r="A51" s="42"/>
      <c r="B51" s="42"/>
      <c r="C51" s="26" t="s">
        <v>69</v>
      </c>
      <c r="D51" s="2">
        <v>0</v>
      </c>
      <c r="E51" s="2">
        <v>0</v>
      </c>
      <c r="F51" s="28" t="s">
        <v>94</v>
      </c>
      <c r="G51" s="28" t="s">
        <v>94</v>
      </c>
      <c r="H51" s="33">
        <f t="shared" si="7"/>
        <v>0.31805157593123207</v>
      </c>
      <c r="I51" s="33">
        <v>0.15</v>
      </c>
      <c r="J51" s="33">
        <f>Aruandesse2016!$F$43</f>
        <v>0.40632603406326034</v>
      </c>
      <c r="K51" s="34" t="e">
        <v>#DIV/0!</v>
      </c>
      <c r="L51" s="34" t="e">
        <v>#DIV/0!</v>
      </c>
      <c r="M51" s="34" t="e">
        <f t="shared" si="8"/>
        <v>#VALUE!</v>
      </c>
      <c r="N51" s="34" t="e">
        <f t="shared" si="9"/>
        <v>#DIV/0!</v>
      </c>
    </row>
    <row r="52" spans="1:15" x14ac:dyDescent="0.25">
      <c r="A52" s="42"/>
      <c r="B52" s="42"/>
      <c r="C52" s="26" t="s">
        <v>70</v>
      </c>
      <c r="D52" s="2">
        <v>9</v>
      </c>
      <c r="E52" s="2">
        <v>1</v>
      </c>
      <c r="F52" s="10">
        <f t="shared" si="5"/>
        <v>0.1111111111111111</v>
      </c>
      <c r="G52" s="19" t="str">
        <f t="shared" si="6"/>
        <v>2-43%</v>
      </c>
      <c r="H52" s="33">
        <f t="shared" si="7"/>
        <v>0.31805157593123207</v>
      </c>
      <c r="I52" s="33">
        <v>0.15</v>
      </c>
      <c r="J52" s="33">
        <f>Aruandesse2016!$F$43</f>
        <v>0.40632603406326034</v>
      </c>
      <c r="K52" s="34">
        <v>1.9890944770675604E-2</v>
      </c>
      <c r="L52" s="34">
        <v>0.43499898544294863</v>
      </c>
      <c r="M52" s="34">
        <f t="shared" si="8"/>
        <v>9.1220166340435505E-2</v>
      </c>
      <c r="N52" s="34">
        <f t="shared" si="9"/>
        <v>0.32388787433183752</v>
      </c>
    </row>
    <row r="53" spans="1:15" x14ac:dyDescent="0.25">
      <c r="A53" s="42"/>
      <c r="B53" s="42"/>
      <c r="C53" s="26" t="s">
        <v>71</v>
      </c>
      <c r="D53" s="2">
        <v>11</v>
      </c>
      <c r="E53" s="2">
        <v>4</v>
      </c>
      <c r="F53" s="10">
        <f t="shared" si="5"/>
        <v>0.36363636363636365</v>
      </c>
      <c r="G53" s="19" t="str">
        <f t="shared" si="6"/>
        <v>15-65%</v>
      </c>
      <c r="H53" s="33">
        <f t="shared" si="7"/>
        <v>0.31805157593123207</v>
      </c>
      <c r="I53" s="33">
        <v>0.15</v>
      </c>
      <c r="J53" s="33">
        <f>Aruandesse2016!$F$43</f>
        <v>0.40632603406326034</v>
      </c>
      <c r="K53" s="34">
        <v>0.15166498476111995</v>
      </c>
      <c r="L53" s="34">
        <v>0.64619833896229484</v>
      </c>
      <c r="M53" s="34">
        <f t="shared" si="8"/>
        <v>0.2119713788752437</v>
      </c>
      <c r="N53" s="34">
        <f t="shared" si="9"/>
        <v>0.28256197532593119</v>
      </c>
    </row>
    <row r="54" spans="1:15" x14ac:dyDescent="0.25">
      <c r="A54" s="42"/>
      <c r="B54" s="42"/>
      <c r="C54" s="3" t="s">
        <v>23</v>
      </c>
      <c r="D54" s="6">
        <v>80</v>
      </c>
      <c r="E54" s="6">
        <v>26</v>
      </c>
      <c r="F54" s="9">
        <f t="shared" si="5"/>
        <v>0.32500000000000001</v>
      </c>
      <c r="G54" s="19" t="str">
        <f t="shared" si="6"/>
        <v>23-43%</v>
      </c>
      <c r="H54" s="33">
        <f t="shared" si="7"/>
        <v>0.31805157593123207</v>
      </c>
      <c r="I54" s="33">
        <v>0.15</v>
      </c>
      <c r="J54" s="33">
        <f>Aruandesse2016!$F$43</f>
        <v>0.40632603406326034</v>
      </c>
      <c r="K54" s="34">
        <v>0.23244178367734333</v>
      </c>
      <c r="L54" s="34">
        <v>0.43359449944651318</v>
      </c>
      <c r="M54" s="34">
        <f t="shared" si="8"/>
        <v>9.2558216322656678E-2</v>
      </c>
      <c r="N54" s="34">
        <f t="shared" si="9"/>
        <v>0.10859449944651317</v>
      </c>
    </row>
    <row r="55" spans="1:15" x14ac:dyDescent="0.25">
      <c r="A55" s="49" t="s">
        <v>24</v>
      </c>
      <c r="B55" s="50"/>
      <c r="C55" s="2"/>
      <c r="D55" s="6">
        <v>349</v>
      </c>
      <c r="E55" s="6">
        <v>111</v>
      </c>
      <c r="F55" s="9">
        <f t="shared" si="5"/>
        <v>0.31805157593123207</v>
      </c>
      <c r="G55" s="19" t="str">
        <f t="shared" si="6"/>
        <v>27-37%</v>
      </c>
      <c r="H55" s="33">
        <f t="shared" si="7"/>
        <v>0.31805157593123207</v>
      </c>
      <c r="I55" s="33">
        <v>0.15</v>
      </c>
      <c r="K55" s="34">
        <v>0.27139819792203207</v>
      </c>
      <c r="L55" s="34">
        <v>0.36866675916609221</v>
      </c>
      <c r="M55" s="34">
        <f t="shared" si="8"/>
        <v>4.6653378009199997E-2</v>
      </c>
      <c r="N55" s="34">
        <f t="shared" si="9"/>
        <v>5.0615183234860139E-2</v>
      </c>
    </row>
    <row r="57" spans="1:15" x14ac:dyDescent="0.25">
      <c r="A57" s="42" t="s">
        <v>0</v>
      </c>
      <c r="B57" s="42"/>
      <c r="C57" s="42" t="s">
        <v>26</v>
      </c>
      <c r="D57" s="41" t="s">
        <v>99</v>
      </c>
      <c r="E57" s="41" t="s">
        <v>100</v>
      </c>
      <c r="F57" s="41" t="s">
        <v>101</v>
      </c>
      <c r="G57" s="41" t="s">
        <v>107</v>
      </c>
    </row>
    <row r="58" spans="1:15" x14ac:dyDescent="0.25">
      <c r="A58" s="42"/>
      <c r="B58" s="42"/>
      <c r="C58" s="42"/>
      <c r="D58" s="42"/>
      <c r="E58" s="42"/>
      <c r="F58" s="42"/>
      <c r="G58" s="41"/>
    </row>
    <row r="59" spans="1:15" x14ac:dyDescent="0.25">
      <c r="A59" s="42"/>
      <c r="B59" s="42"/>
      <c r="C59" s="42"/>
      <c r="D59" s="42"/>
      <c r="E59" s="42"/>
      <c r="F59" s="42"/>
      <c r="G59" s="41"/>
    </row>
    <row r="60" spans="1:15" ht="135" x14ac:dyDescent="0.25">
      <c r="A60" s="42"/>
      <c r="B60" s="42"/>
      <c r="C60" s="42"/>
      <c r="D60" s="42"/>
      <c r="E60" s="42"/>
      <c r="F60" s="42"/>
      <c r="G60" s="41"/>
      <c r="K60" s="32" t="s">
        <v>43</v>
      </c>
      <c r="L60" s="32" t="s">
        <v>44</v>
      </c>
      <c r="M60" s="32" t="s">
        <v>45</v>
      </c>
      <c r="N60" s="32" t="s">
        <v>46</v>
      </c>
      <c r="O60" s="35"/>
    </row>
    <row r="61" spans="1:15" x14ac:dyDescent="0.25">
      <c r="A61" s="43" t="s">
        <v>1</v>
      </c>
      <c r="B61" s="44"/>
      <c r="C61" s="25" t="s">
        <v>54</v>
      </c>
      <c r="D61" s="2">
        <v>691</v>
      </c>
      <c r="E61" s="2">
        <v>97</v>
      </c>
      <c r="F61" s="10">
        <f>E61/D61</f>
        <v>0.14037626628075253</v>
      </c>
      <c r="G61" s="19" t="str">
        <f>ROUND(K61*100,0)&amp;-ROUND(L61*100,0)&amp;"%"</f>
        <v>12-17%</v>
      </c>
      <c r="H61" s="33">
        <f>$F$82</f>
        <v>0.15530546623794211</v>
      </c>
      <c r="I61" s="33">
        <v>0.15</v>
      </c>
      <c r="J61" s="33">
        <f>Aruandesse2016!$G$43</f>
        <v>0.16811684275947794</v>
      </c>
      <c r="K61" s="34">
        <v>0.116459175572146</v>
      </c>
      <c r="L61" s="34">
        <v>0.16826972932779496</v>
      </c>
      <c r="M61" s="34">
        <f>F61-K61</f>
        <v>2.3917090708606537E-2</v>
      </c>
      <c r="N61" s="34">
        <f>L61-F61</f>
        <v>2.7893463047042433E-2</v>
      </c>
      <c r="O61" s="35"/>
    </row>
    <row r="62" spans="1:15" x14ac:dyDescent="0.25">
      <c r="A62" s="45"/>
      <c r="B62" s="46"/>
      <c r="C62" s="26" t="s">
        <v>55</v>
      </c>
      <c r="D62" s="2">
        <v>477</v>
      </c>
      <c r="E62" s="2">
        <v>55</v>
      </c>
      <c r="F62" s="10">
        <f>E62/D62</f>
        <v>0.11530398322851153</v>
      </c>
      <c r="G62" s="19" t="str">
        <f t="shared" ref="G62:G82" si="10">ROUND(K62*100,0)&amp;-ROUND(L62*100,0)&amp;"%"</f>
        <v>9-15%</v>
      </c>
      <c r="H62" s="33">
        <f t="shared" ref="H62:H81" si="11">$F$82</f>
        <v>0.15530546623794211</v>
      </c>
      <c r="I62" s="33">
        <v>0.15</v>
      </c>
      <c r="J62" s="33">
        <f>Aruandesse2016!$G$43</f>
        <v>0.16811684275947794</v>
      </c>
      <c r="K62" s="34">
        <v>8.9665035717786432E-2</v>
      </c>
      <c r="L62" s="34">
        <v>0.14708960515491296</v>
      </c>
      <c r="M62" s="34">
        <f t="shared" ref="M62:M82" si="12">F62-K62</f>
        <v>2.5638947510725096E-2</v>
      </c>
      <c r="N62" s="34">
        <f t="shared" ref="N62:N82" si="13">L62-F62</f>
        <v>3.1785621926401428E-2</v>
      </c>
      <c r="O62" s="35"/>
    </row>
    <row r="63" spans="1:15" x14ac:dyDescent="0.25">
      <c r="A63" s="47"/>
      <c r="B63" s="48"/>
      <c r="C63" s="6" t="s">
        <v>4</v>
      </c>
      <c r="D63" s="6">
        <v>1168</v>
      </c>
      <c r="E63" s="6">
        <v>152</v>
      </c>
      <c r="F63" s="9">
        <f t="shared" ref="F63:F81" si="14">E63/D63</f>
        <v>0.13013698630136986</v>
      </c>
      <c r="G63" s="20" t="str">
        <f t="shared" si="10"/>
        <v>11-15%</v>
      </c>
      <c r="H63" s="33">
        <f t="shared" si="11"/>
        <v>0.15530546623794211</v>
      </c>
      <c r="I63" s="33">
        <v>0.15</v>
      </c>
      <c r="J63" s="33">
        <f>Aruandesse2016!$G$43</f>
        <v>0.16811684275947794</v>
      </c>
      <c r="K63" s="34">
        <v>0.11204767488010234</v>
      </c>
      <c r="L63" s="34">
        <v>0.15065121240352042</v>
      </c>
      <c r="M63" s="34">
        <f t="shared" si="12"/>
        <v>1.8089311421267518E-2</v>
      </c>
      <c r="N63" s="34">
        <f t="shared" si="13"/>
        <v>2.0514226102150562E-2</v>
      </c>
      <c r="O63" s="35"/>
    </row>
    <row r="64" spans="1:15" x14ac:dyDescent="0.25">
      <c r="A64" s="42" t="s">
        <v>5</v>
      </c>
      <c r="B64" s="42"/>
      <c r="C64" s="26" t="s">
        <v>56</v>
      </c>
      <c r="D64" s="2">
        <v>410</v>
      </c>
      <c r="E64" s="2">
        <v>51</v>
      </c>
      <c r="F64" s="10">
        <f t="shared" si="14"/>
        <v>0.12439024390243902</v>
      </c>
      <c r="G64" s="19" t="str">
        <f t="shared" si="10"/>
        <v>10-16%</v>
      </c>
      <c r="H64" s="33">
        <f t="shared" si="11"/>
        <v>0.15530546623794211</v>
      </c>
      <c r="I64" s="33">
        <v>0.15</v>
      </c>
      <c r="J64" s="33">
        <f>Aruandesse2016!$G$43</f>
        <v>0.16811684275947794</v>
      </c>
      <c r="K64" s="34">
        <v>9.5889768354509713E-2</v>
      </c>
      <c r="L64" s="34">
        <v>0.15986384197285849</v>
      </c>
      <c r="M64" s="34">
        <f t="shared" si="12"/>
        <v>2.850047554792931E-2</v>
      </c>
      <c r="N64" s="34">
        <f t="shared" si="13"/>
        <v>3.5473598070419471E-2</v>
      </c>
      <c r="O64" s="35"/>
    </row>
    <row r="65" spans="1:15" x14ac:dyDescent="0.25">
      <c r="A65" s="42"/>
      <c r="B65" s="42"/>
      <c r="C65" s="26" t="s">
        <v>58</v>
      </c>
      <c r="D65" s="2">
        <v>351</v>
      </c>
      <c r="E65" s="2">
        <v>51</v>
      </c>
      <c r="F65" s="10">
        <f t="shared" si="14"/>
        <v>0.14529914529914531</v>
      </c>
      <c r="G65" s="19" t="str">
        <f t="shared" si="10"/>
        <v>11-19%</v>
      </c>
      <c r="H65" s="33">
        <f t="shared" si="11"/>
        <v>0.15530546623794211</v>
      </c>
      <c r="I65" s="33">
        <v>0.15</v>
      </c>
      <c r="J65" s="33">
        <f>Aruandesse2016!$G$43</f>
        <v>0.16811684275947794</v>
      </c>
      <c r="K65" s="34">
        <v>0.11227211445923474</v>
      </c>
      <c r="L65" s="34">
        <v>0.18600601857650492</v>
      </c>
      <c r="M65" s="34">
        <f t="shared" si="12"/>
        <v>3.3027030839910571E-2</v>
      </c>
      <c r="N65" s="34">
        <f t="shared" si="13"/>
        <v>4.0706873277359612E-2</v>
      </c>
      <c r="O65" s="35"/>
    </row>
    <row r="66" spans="1:15" x14ac:dyDescent="0.25">
      <c r="A66" s="42"/>
      <c r="B66" s="42"/>
      <c r="C66" s="26" t="s">
        <v>57</v>
      </c>
      <c r="D66" s="2">
        <v>414</v>
      </c>
      <c r="E66" s="2">
        <v>54</v>
      </c>
      <c r="F66" s="10">
        <f t="shared" si="14"/>
        <v>0.13043478260869565</v>
      </c>
      <c r="G66" s="19" t="str">
        <f t="shared" si="10"/>
        <v>10-17%</v>
      </c>
      <c r="H66" s="33">
        <f t="shared" si="11"/>
        <v>0.15530546623794211</v>
      </c>
      <c r="I66" s="33">
        <v>0.15</v>
      </c>
      <c r="J66" s="33">
        <f>Aruandesse2016!$G$43</f>
        <v>0.16811684275947794</v>
      </c>
      <c r="K66" s="34">
        <v>0.1013625693991559</v>
      </c>
      <c r="L66" s="34">
        <v>0.16630222312342713</v>
      </c>
      <c r="M66" s="34">
        <f t="shared" si="12"/>
        <v>2.9072213209539746E-2</v>
      </c>
      <c r="N66" s="34">
        <f t="shared" si="13"/>
        <v>3.586744051473148E-2</v>
      </c>
      <c r="O66" s="35"/>
    </row>
    <row r="67" spans="1:15" x14ac:dyDescent="0.25">
      <c r="A67" s="42"/>
      <c r="B67" s="42"/>
      <c r="C67" s="26" t="s">
        <v>59</v>
      </c>
      <c r="D67" s="2">
        <v>190</v>
      </c>
      <c r="E67" s="2">
        <v>42</v>
      </c>
      <c r="F67" s="10">
        <f t="shared" si="14"/>
        <v>0.22105263157894736</v>
      </c>
      <c r="G67" s="19" t="str">
        <f t="shared" si="10"/>
        <v>17-29%</v>
      </c>
      <c r="H67" s="33">
        <f t="shared" si="11"/>
        <v>0.15530546623794211</v>
      </c>
      <c r="I67" s="33">
        <v>0.15</v>
      </c>
      <c r="J67" s="33">
        <f>Aruandesse2016!$G$43</f>
        <v>0.16811684275947794</v>
      </c>
      <c r="K67" s="34">
        <v>0.16790448254162263</v>
      </c>
      <c r="L67" s="34">
        <v>0.28525683193776563</v>
      </c>
      <c r="M67" s="34">
        <f t="shared" si="12"/>
        <v>5.3148149037324732E-2</v>
      </c>
      <c r="N67" s="34">
        <f t="shared" si="13"/>
        <v>6.420420035881827E-2</v>
      </c>
      <c r="O67" s="35"/>
    </row>
    <row r="68" spans="1:15" x14ac:dyDescent="0.25">
      <c r="A68" s="42"/>
      <c r="B68" s="42"/>
      <c r="C68" s="27" t="s">
        <v>27</v>
      </c>
      <c r="D68" s="6">
        <v>1365</v>
      </c>
      <c r="E68" s="6">
        <v>198</v>
      </c>
      <c r="F68" s="9">
        <f t="shared" si="14"/>
        <v>0.14505494505494507</v>
      </c>
      <c r="G68" s="20" t="str">
        <f t="shared" si="10"/>
        <v>13-16%</v>
      </c>
      <c r="H68" s="33">
        <f t="shared" si="11"/>
        <v>0.15530546623794211</v>
      </c>
      <c r="I68" s="33">
        <v>0.15</v>
      </c>
      <c r="J68" s="33">
        <f>Aruandesse2016!$G$43</f>
        <v>0.16811684275947794</v>
      </c>
      <c r="K68" s="34">
        <v>0.12736900772430965</v>
      </c>
      <c r="L68" s="34">
        <v>0.16473307991170552</v>
      </c>
      <c r="M68" s="34">
        <f t="shared" si="12"/>
        <v>1.7685937330635421E-2</v>
      </c>
      <c r="N68" s="34">
        <f t="shared" si="13"/>
        <v>1.9678134856760454E-2</v>
      </c>
      <c r="O68" s="35"/>
    </row>
    <row r="69" spans="1:15" x14ac:dyDescent="0.25">
      <c r="A69" s="42" t="s">
        <v>10</v>
      </c>
      <c r="B69" s="42"/>
      <c r="C69" s="26" t="s">
        <v>60</v>
      </c>
      <c r="D69" s="2">
        <v>18</v>
      </c>
      <c r="E69" s="2">
        <v>5</v>
      </c>
      <c r="F69" s="10">
        <f t="shared" si="14"/>
        <v>0.27777777777777779</v>
      </c>
      <c r="G69" s="19" t="str">
        <f t="shared" si="10"/>
        <v>12-51%</v>
      </c>
      <c r="H69" s="33">
        <f t="shared" si="11"/>
        <v>0.15530546623794211</v>
      </c>
      <c r="I69" s="33">
        <v>0.15</v>
      </c>
      <c r="J69" s="33">
        <f>Aruandesse2016!$G$43</f>
        <v>0.16811684275947794</v>
      </c>
      <c r="K69" s="34">
        <v>0.1249977376270224</v>
      </c>
      <c r="L69" s="34">
        <v>0.50872609984964001</v>
      </c>
      <c r="M69" s="34">
        <f t="shared" si="12"/>
        <v>0.15278004015075539</v>
      </c>
      <c r="N69" s="34">
        <f t="shared" si="13"/>
        <v>0.23094832207186222</v>
      </c>
      <c r="O69" s="35"/>
    </row>
    <row r="70" spans="1:15" x14ac:dyDescent="0.25">
      <c r="A70" s="42"/>
      <c r="B70" s="42"/>
      <c r="C70" s="26" t="s">
        <v>61</v>
      </c>
      <c r="D70" s="2">
        <v>57</v>
      </c>
      <c r="E70" s="2">
        <v>14</v>
      </c>
      <c r="F70" s="10">
        <f t="shared" si="14"/>
        <v>0.24561403508771928</v>
      </c>
      <c r="G70" s="19" t="str">
        <f t="shared" si="10"/>
        <v>15-37%</v>
      </c>
      <c r="H70" s="33">
        <f t="shared" si="11"/>
        <v>0.15530546623794211</v>
      </c>
      <c r="I70" s="33">
        <v>0.15</v>
      </c>
      <c r="J70" s="33">
        <f>Aruandesse2016!$G$43</f>
        <v>0.16811684275947794</v>
      </c>
      <c r="K70" s="34">
        <v>0.15232852627961788</v>
      </c>
      <c r="L70" s="34">
        <v>0.37102268838968339</v>
      </c>
      <c r="M70" s="34">
        <f t="shared" si="12"/>
        <v>9.3285508808101408E-2</v>
      </c>
      <c r="N70" s="34">
        <f t="shared" si="13"/>
        <v>0.1254086533019641</v>
      </c>
      <c r="O70" s="35"/>
    </row>
    <row r="71" spans="1:15" x14ac:dyDescent="0.25">
      <c r="A71" s="42"/>
      <c r="B71" s="42"/>
      <c r="C71" s="26" t="s">
        <v>62</v>
      </c>
      <c r="D71" s="2">
        <v>44</v>
      </c>
      <c r="E71" s="2">
        <v>11</v>
      </c>
      <c r="F71" s="10">
        <f t="shared" si="14"/>
        <v>0.25</v>
      </c>
      <c r="G71" s="19" t="str">
        <f t="shared" si="10"/>
        <v>15-39%</v>
      </c>
      <c r="H71" s="33">
        <f t="shared" si="11"/>
        <v>0.15530546623794211</v>
      </c>
      <c r="I71" s="33">
        <v>0.15</v>
      </c>
      <c r="J71" s="33">
        <f>Aruandesse2016!$G$43</f>
        <v>0.16811684275947794</v>
      </c>
      <c r="K71" s="34">
        <v>0.14574230175293623</v>
      </c>
      <c r="L71" s="34">
        <v>0.39440534999933585</v>
      </c>
      <c r="M71" s="34">
        <f t="shared" si="12"/>
        <v>0.10425769824706377</v>
      </c>
      <c r="N71" s="34">
        <f t="shared" si="13"/>
        <v>0.14440534999933585</v>
      </c>
      <c r="O71" s="35"/>
    </row>
    <row r="72" spans="1:15" x14ac:dyDescent="0.25">
      <c r="A72" s="42"/>
      <c r="B72" s="42"/>
      <c r="C72" s="26" t="s">
        <v>63</v>
      </c>
      <c r="D72" s="2">
        <v>75</v>
      </c>
      <c r="E72" s="2">
        <v>10</v>
      </c>
      <c r="F72" s="10">
        <f t="shared" si="14"/>
        <v>0.13333333333333333</v>
      </c>
      <c r="G72" s="19" t="str">
        <f t="shared" si="10"/>
        <v>7-23%</v>
      </c>
      <c r="H72" s="33">
        <f t="shared" si="11"/>
        <v>0.15530546623794211</v>
      </c>
      <c r="I72" s="33">
        <v>0.15</v>
      </c>
      <c r="J72" s="33">
        <f>Aruandesse2016!$G$43</f>
        <v>0.16811684275947794</v>
      </c>
      <c r="K72" s="34">
        <v>7.4065935112683765E-2</v>
      </c>
      <c r="L72" s="34">
        <v>0.22833141117784189</v>
      </c>
      <c r="M72" s="34">
        <f t="shared" si="12"/>
        <v>5.9267398220649567E-2</v>
      </c>
      <c r="N72" s="34">
        <f t="shared" si="13"/>
        <v>9.4998077844508561E-2</v>
      </c>
      <c r="O72" s="35"/>
    </row>
    <row r="73" spans="1:15" x14ac:dyDescent="0.25">
      <c r="A73" s="42"/>
      <c r="B73" s="42"/>
      <c r="C73" s="26" t="s">
        <v>64</v>
      </c>
      <c r="D73" s="2">
        <v>57</v>
      </c>
      <c r="E73" s="2">
        <v>12</v>
      </c>
      <c r="F73" s="10">
        <f t="shared" si="14"/>
        <v>0.21052631578947367</v>
      </c>
      <c r="G73" s="19" t="str">
        <f t="shared" si="10"/>
        <v>12-33%</v>
      </c>
      <c r="H73" s="33">
        <f t="shared" si="11"/>
        <v>0.15530546623794211</v>
      </c>
      <c r="I73" s="33">
        <v>0.15</v>
      </c>
      <c r="J73" s="33">
        <f>Aruandesse2016!$G$43</f>
        <v>0.16811684275947794</v>
      </c>
      <c r="K73" s="34">
        <v>0.124745617714822</v>
      </c>
      <c r="L73" s="34">
        <v>0.33286093690886559</v>
      </c>
      <c r="M73" s="34">
        <f t="shared" si="12"/>
        <v>8.5780698074651676E-2</v>
      </c>
      <c r="N73" s="34">
        <f t="shared" si="13"/>
        <v>0.12233462111939192</v>
      </c>
      <c r="O73" s="35"/>
    </row>
    <row r="74" spans="1:15" x14ac:dyDescent="0.25">
      <c r="A74" s="42"/>
      <c r="B74" s="42"/>
      <c r="C74" s="26" t="s">
        <v>65</v>
      </c>
      <c r="D74" s="2">
        <v>19</v>
      </c>
      <c r="E74" s="2">
        <v>5</v>
      </c>
      <c r="F74" s="10">
        <f t="shared" si="14"/>
        <v>0.26315789473684209</v>
      </c>
      <c r="G74" s="19" t="str">
        <f t="shared" si="10"/>
        <v>12-49%</v>
      </c>
      <c r="H74" s="33">
        <f t="shared" si="11"/>
        <v>0.15530546623794211</v>
      </c>
      <c r="I74" s="33">
        <v>0.15</v>
      </c>
      <c r="J74" s="33">
        <f>Aruandesse2016!$G$43</f>
        <v>0.16811684275947794</v>
      </c>
      <c r="K74" s="34">
        <v>0.11806431598573956</v>
      </c>
      <c r="L74" s="34">
        <v>0.48791504703402105</v>
      </c>
      <c r="M74" s="34">
        <f t="shared" si="12"/>
        <v>0.14509357875110251</v>
      </c>
      <c r="N74" s="34">
        <f t="shared" si="13"/>
        <v>0.22475715229717896</v>
      </c>
      <c r="O74" s="35"/>
    </row>
    <row r="75" spans="1:15" x14ac:dyDescent="0.25">
      <c r="A75" s="42"/>
      <c r="B75" s="42"/>
      <c r="C75" s="26" t="s">
        <v>67</v>
      </c>
      <c r="D75" s="2">
        <v>47</v>
      </c>
      <c r="E75" s="2">
        <v>10</v>
      </c>
      <c r="F75" s="10">
        <f t="shared" si="14"/>
        <v>0.21276595744680851</v>
      </c>
      <c r="G75" s="19" t="str">
        <f t="shared" si="10"/>
        <v>12-35%</v>
      </c>
      <c r="H75" s="33">
        <f t="shared" si="11"/>
        <v>0.15530546623794211</v>
      </c>
      <c r="I75" s="33">
        <v>0.15</v>
      </c>
      <c r="J75" s="33">
        <f>Aruandesse2016!$G$43</f>
        <v>0.16811684275947794</v>
      </c>
      <c r="K75" s="34">
        <v>0.11989722145632617</v>
      </c>
      <c r="L75" s="34">
        <v>0.34903996247204283</v>
      </c>
      <c r="M75" s="34">
        <f t="shared" si="12"/>
        <v>9.2868735990482343E-2</v>
      </c>
      <c r="N75" s="34">
        <f t="shared" si="13"/>
        <v>0.13627400502523432</v>
      </c>
      <c r="O75" s="35"/>
    </row>
    <row r="76" spans="1:15" x14ac:dyDescent="0.25">
      <c r="A76" s="42"/>
      <c r="B76" s="42"/>
      <c r="C76" s="26" t="s">
        <v>66</v>
      </c>
      <c r="D76" s="2">
        <v>44</v>
      </c>
      <c r="E76" s="2">
        <v>11</v>
      </c>
      <c r="F76" s="10">
        <f t="shared" si="14"/>
        <v>0.25</v>
      </c>
      <c r="G76" s="19" t="str">
        <f t="shared" si="10"/>
        <v>15-39%</v>
      </c>
      <c r="H76" s="33">
        <f t="shared" si="11"/>
        <v>0.15530546623794211</v>
      </c>
      <c r="I76" s="33">
        <v>0.15</v>
      </c>
      <c r="J76" s="33">
        <f>Aruandesse2016!$G$43</f>
        <v>0.16811684275947794</v>
      </c>
      <c r="K76" s="34">
        <v>0.14574230175293623</v>
      </c>
      <c r="L76" s="34">
        <v>0.39440534999933585</v>
      </c>
      <c r="M76" s="34">
        <f t="shared" si="12"/>
        <v>0.10425769824706377</v>
      </c>
      <c r="N76" s="34">
        <f t="shared" si="13"/>
        <v>0.14440534999933585</v>
      </c>
      <c r="O76" s="35"/>
    </row>
    <row r="77" spans="1:15" x14ac:dyDescent="0.25">
      <c r="A77" s="42"/>
      <c r="B77" s="42"/>
      <c r="C77" s="26" t="s">
        <v>68</v>
      </c>
      <c r="D77" s="2">
        <v>67</v>
      </c>
      <c r="E77" s="2">
        <v>16</v>
      </c>
      <c r="F77" s="10">
        <f t="shared" si="14"/>
        <v>0.23880597014925373</v>
      </c>
      <c r="G77" s="19" t="str">
        <f t="shared" si="10"/>
        <v>15-35%</v>
      </c>
      <c r="H77" s="33">
        <f t="shared" si="11"/>
        <v>0.15530546623794211</v>
      </c>
      <c r="I77" s="33">
        <v>0.15</v>
      </c>
      <c r="J77" s="33">
        <f>Aruandesse2016!$G$43</f>
        <v>0.16811684275947794</v>
      </c>
      <c r="K77" s="34">
        <v>0.15268153269395451</v>
      </c>
      <c r="L77" s="34">
        <v>0.35325738641869459</v>
      </c>
      <c r="M77" s="34">
        <f t="shared" si="12"/>
        <v>8.6124437455299213E-2</v>
      </c>
      <c r="N77" s="34">
        <f t="shared" si="13"/>
        <v>0.11445141626944086</v>
      </c>
      <c r="O77" s="35"/>
    </row>
    <row r="78" spans="1:15" x14ac:dyDescent="0.25">
      <c r="A78" s="42"/>
      <c r="B78" s="42"/>
      <c r="C78" s="26" t="s">
        <v>69</v>
      </c>
      <c r="D78" s="2">
        <v>3</v>
      </c>
      <c r="E78" s="2">
        <v>2</v>
      </c>
      <c r="F78" s="10">
        <f t="shared" si="14"/>
        <v>0.66666666666666663</v>
      </c>
      <c r="G78" s="19" t="str">
        <f t="shared" si="10"/>
        <v>21-94%</v>
      </c>
      <c r="H78" s="33">
        <f t="shared" si="11"/>
        <v>0.15530546623794211</v>
      </c>
      <c r="I78" s="33">
        <v>0.15</v>
      </c>
      <c r="J78" s="33">
        <f>Aruandesse2016!$G$43</f>
        <v>0.16811684275947794</v>
      </c>
      <c r="K78" s="34">
        <v>0.20766011478611757</v>
      </c>
      <c r="L78" s="34">
        <v>0.93850787498944088</v>
      </c>
      <c r="M78" s="34">
        <f t="shared" si="12"/>
        <v>0.45900655188054906</v>
      </c>
      <c r="N78" s="34">
        <f t="shared" si="13"/>
        <v>0.27184120832277425</v>
      </c>
      <c r="O78" s="35"/>
    </row>
    <row r="79" spans="1:15" x14ac:dyDescent="0.25">
      <c r="A79" s="42"/>
      <c r="B79" s="42"/>
      <c r="C79" s="26" t="s">
        <v>70</v>
      </c>
      <c r="D79" s="2">
        <v>54</v>
      </c>
      <c r="E79" s="2">
        <v>19</v>
      </c>
      <c r="F79" s="10">
        <f t="shared" si="14"/>
        <v>0.35185185185185186</v>
      </c>
      <c r="G79" s="19" t="str">
        <f t="shared" si="10"/>
        <v>24-49%</v>
      </c>
      <c r="H79" s="33">
        <f t="shared" si="11"/>
        <v>0.15530546623794211</v>
      </c>
      <c r="I79" s="33">
        <v>0.15</v>
      </c>
      <c r="J79" s="33">
        <f>Aruandesse2016!$G$43</f>
        <v>0.16811684275947794</v>
      </c>
      <c r="K79" s="34">
        <v>0.23823030954506069</v>
      </c>
      <c r="L79" s="34">
        <v>0.48515141963961561</v>
      </c>
      <c r="M79" s="34">
        <f t="shared" si="12"/>
        <v>0.11362154230679117</v>
      </c>
      <c r="N79" s="34">
        <f t="shared" si="13"/>
        <v>0.13329956778776375</v>
      </c>
      <c r="O79" s="35"/>
    </row>
    <row r="80" spans="1:15" x14ac:dyDescent="0.25">
      <c r="A80" s="42"/>
      <c r="B80" s="42"/>
      <c r="C80" s="26" t="s">
        <v>71</v>
      </c>
      <c r="D80" s="2">
        <v>92</v>
      </c>
      <c r="E80" s="2">
        <v>18</v>
      </c>
      <c r="F80" s="10">
        <f t="shared" si="14"/>
        <v>0.19565217391304349</v>
      </c>
      <c r="G80" s="19" t="str">
        <f t="shared" si="10"/>
        <v>13-29%</v>
      </c>
      <c r="H80" s="33">
        <f t="shared" si="11"/>
        <v>0.15530546623794211</v>
      </c>
      <c r="I80" s="33">
        <v>0.15</v>
      </c>
      <c r="J80" s="33">
        <f>Aruandesse2016!$G$43</f>
        <v>0.16811684275947794</v>
      </c>
      <c r="K80" s="34">
        <v>0.12749854456032275</v>
      </c>
      <c r="L80" s="34">
        <v>0.28820307543749257</v>
      </c>
      <c r="M80" s="34">
        <f t="shared" si="12"/>
        <v>6.8153629352720735E-2</v>
      </c>
      <c r="N80" s="34">
        <f t="shared" si="13"/>
        <v>9.2550901524449086E-2</v>
      </c>
      <c r="O80" s="35"/>
    </row>
    <row r="81" spans="1:15" x14ac:dyDescent="0.25">
      <c r="A81" s="42"/>
      <c r="B81" s="42"/>
      <c r="C81" s="3" t="s">
        <v>23</v>
      </c>
      <c r="D81" s="6">
        <v>577</v>
      </c>
      <c r="E81" s="6">
        <v>133</v>
      </c>
      <c r="F81" s="9">
        <f t="shared" si="14"/>
        <v>0.23050259965337955</v>
      </c>
      <c r="G81" s="20" t="str">
        <f t="shared" si="10"/>
        <v>20-27%</v>
      </c>
      <c r="H81" s="33">
        <f t="shared" si="11"/>
        <v>0.15530546623794211</v>
      </c>
      <c r="I81" s="33">
        <v>0.15</v>
      </c>
      <c r="J81" s="33">
        <f>Aruandesse2016!$G$43</f>
        <v>0.16811684275947794</v>
      </c>
      <c r="K81" s="34">
        <v>0.19798865161944551</v>
      </c>
      <c r="L81" s="34">
        <v>0.26658123463806255</v>
      </c>
      <c r="M81" s="34">
        <f t="shared" si="12"/>
        <v>3.2513948033934037E-2</v>
      </c>
      <c r="N81" s="34">
        <f t="shared" si="13"/>
        <v>3.6078634984683E-2</v>
      </c>
      <c r="O81" s="35"/>
    </row>
    <row r="82" spans="1:15" x14ac:dyDescent="0.25">
      <c r="A82" s="49" t="s">
        <v>24</v>
      </c>
      <c r="B82" s="50"/>
      <c r="C82" s="2"/>
      <c r="D82" s="6">
        <v>3110</v>
      </c>
      <c r="E82" s="6">
        <v>483</v>
      </c>
      <c r="F82" s="9">
        <f t="shared" ref="F82" si="15">E82/D82</f>
        <v>0.15530546623794211</v>
      </c>
      <c r="G82" s="20" t="str">
        <f t="shared" si="10"/>
        <v>14-17%</v>
      </c>
      <c r="K82" s="34">
        <v>0.1430019865524135</v>
      </c>
      <c r="L82" s="34">
        <v>0.16845942241537923</v>
      </c>
      <c r="M82" s="34">
        <f t="shared" si="12"/>
        <v>1.2303479685528612E-2</v>
      </c>
      <c r="N82" s="34">
        <f t="shared" si="13"/>
        <v>1.3153956177437115E-2</v>
      </c>
      <c r="O82" s="35"/>
    </row>
    <row r="85" spans="1:15" ht="53.25" customHeight="1" x14ac:dyDescent="0.25">
      <c r="A85" s="37" t="s">
        <v>29</v>
      </c>
      <c r="B85" s="38" t="s">
        <v>102</v>
      </c>
      <c r="C85" s="38"/>
      <c r="D85" s="38" t="s">
        <v>103</v>
      </c>
      <c r="E85" s="38"/>
      <c r="F85" s="38" t="s">
        <v>104</v>
      </c>
      <c r="G85" s="38"/>
    </row>
    <row r="86" spans="1:15" ht="60" x14ac:dyDescent="0.25">
      <c r="A86" s="37"/>
      <c r="B86" s="36" t="s">
        <v>78</v>
      </c>
      <c r="C86" s="36" t="s">
        <v>79</v>
      </c>
      <c r="D86" s="36" t="s">
        <v>80</v>
      </c>
      <c r="E86" s="36" t="s">
        <v>79</v>
      </c>
      <c r="F86" s="36" t="s">
        <v>105</v>
      </c>
      <c r="G86" s="36" t="s">
        <v>106</v>
      </c>
    </row>
    <row r="87" spans="1:15" x14ac:dyDescent="0.25">
      <c r="A87" s="29" t="s">
        <v>32</v>
      </c>
      <c r="B87" s="2">
        <v>11</v>
      </c>
      <c r="C87" s="2">
        <v>50</v>
      </c>
      <c r="D87" s="2">
        <v>6</v>
      </c>
      <c r="E87" s="2">
        <v>0</v>
      </c>
      <c r="F87" s="10">
        <f>D87/B87</f>
        <v>0.54545454545454541</v>
      </c>
      <c r="G87" s="10">
        <f>E87/C87</f>
        <v>0</v>
      </c>
    </row>
    <row r="88" spans="1:15" x14ac:dyDescent="0.25">
      <c r="A88" s="29" t="s">
        <v>33</v>
      </c>
      <c r="B88" s="2">
        <v>18</v>
      </c>
      <c r="C88" s="2">
        <v>105</v>
      </c>
      <c r="D88" s="2">
        <v>1</v>
      </c>
      <c r="E88" s="2">
        <v>3</v>
      </c>
      <c r="F88" s="10">
        <f t="shared" ref="F88:G93" si="16">D88/B88</f>
        <v>5.5555555555555552E-2</v>
      </c>
      <c r="G88" s="10">
        <f t="shared" si="16"/>
        <v>2.8571428571428571E-2</v>
      </c>
    </row>
    <row r="89" spans="1:15" x14ac:dyDescent="0.25">
      <c r="A89" s="29" t="s">
        <v>34</v>
      </c>
      <c r="B89" s="2">
        <v>46</v>
      </c>
      <c r="C89" s="2">
        <v>397</v>
      </c>
      <c r="D89" s="2">
        <v>12</v>
      </c>
      <c r="E89" s="2">
        <v>30</v>
      </c>
      <c r="F89" s="10">
        <f t="shared" si="16"/>
        <v>0.2608695652173913</v>
      </c>
      <c r="G89" s="10">
        <f t="shared" si="16"/>
        <v>7.5566750629722929E-2</v>
      </c>
    </row>
    <row r="90" spans="1:15" x14ac:dyDescent="0.25">
      <c r="A90" s="29" t="s">
        <v>35</v>
      </c>
      <c r="B90" s="2">
        <v>92</v>
      </c>
      <c r="C90" s="2">
        <v>725</v>
      </c>
      <c r="D90" s="2">
        <v>29</v>
      </c>
      <c r="E90" s="2">
        <v>67</v>
      </c>
      <c r="F90" s="10">
        <f t="shared" si="16"/>
        <v>0.31521739130434784</v>
      </c>
      <c r="G90" s="10">
        <f t="shared" si="16"/>
        <v>9.2413793103448272E-2</v>
      </c>
    </row>
    <row r="91" spans="1:15" x14ac:dyDescent="0.25">
      <c r="A91" s="29" t="s">
        <v>36</v>
      </c>
      <c r="B91" s="2">
        <v>124</v>
      </c>
      <c r="C91" s="2">
        <v>1116</v>
      </c>
      <c r="D91" s="2">
        <v>39</v>
      </c>
      <c r="E91" s="2">
        <v>167</v>
      </c>
      <c r="F91" s="10">
        <f t="shared" si="16"/>
        <v>0.31451612903225806</v>
      </c>
      <c r="G91" s="10">
        <f t="shared" si="16"/>
        <v>0.1496415770609319</v>
      </c>
    </row>
    <row r="92" spans="1:15" x14ac:dyDescent="0.25">
      <c r="A92" s="14" t="s">
        <v>37</v>
      </c>
      <c r="B92" s="2">
        <v>58</v>
      </c>
      <c r="C92" s="2">
        <v>717</v>
      </c>
      <c r="D92" s="2">
        <v>24</v>
      </c>
      <c r="E92" s="2">
        <v>216</v>
      </c>
      <c r="F92" s="10">
        <f t="shared" si="16"/>
        <v>0.41379310344827586</v>
      </c>
      <c r="G92" s="10">
        <f t="shared" si="16"/>
        <v>0.30125523012552302</v>
      </c>
    </row>
    <row r="93" spans="1:15" x14ac:dyDescent="0.25">
      <c r="A93" s="13" t="s">
        <v>24</v>
      </c>
      <c r="B93" s="6">
        <f>SUM(B87:B92)</f>
        <v>349</v>
      </c>
      <c r="C93" s="6">
        <f>SUM(C87:C92)</f>
        <v>3110</v>
      </c>
      <c r="D93" s="6">
        <f t="shared" ref="D93:E93" si="17">SUM(D87:D92)</f>
        <v>111</v>
      </c>
      <c r="E93" s="6">
        <f t="shared" si="17"/>
        <v>483</v>
      </c>
      <c r="F93" s="9">
        <f t="shared" si="16"/>
        <v>0.31805157593123207</v>
      </c>
      <c r="G93" s="9">
        <f>E93/C93</f>
        <v>0.15530546623794211</v>
      </c>
    </row>
    <row r="94" spans="1:15" x14ac:dyDescent="0.25">
      <c r="A94" s="13" t="s">
        <v>24</v>
      </c>
      <c r="B94" s="39">
        <f>SUM(B93:C93)</f>
        <v>3459</v>
      </c>
      <c r="C94" s="39"/>
      <c r="D94" s="39">
        <f>SUM(D93:E93)</f>
        <v>594</v>
      </c>
      <c r="E94" s="39"/>
      <c r="F94" s="40">
        <f>D94/B94</f>
        <v>0.1717259323503903</v>
      </c>
      <c r="G94" s="40"/>
    </row>
  </sheetData>
  <mergeCells count="37">
    <mergeCell ref="G3:G6"/>
    <mergeCell ref="A3:B6"/>
    <mergeCell ref="C3:C6"/>
    <mergeCell ref="D3:D6"/>
    <mergeCell ref="E3:E6"/>
    <mergeCell ref="F3:F6"/>
    <mergeCell ref="A37:B41"/>
    <mergeCell ref="A7:B9"/>
    <mergeCell ref="A10:B14"/>
    <mergeCell ref="A15:B27"/>
    <mergeCell ref="A28:B28"/>
    <mergeCell ref="A30:B33"/>
    <mergeCell ref="D30:D33"/>
    <mergeCell ref="E30:E33"/>
    <mergeCell ref="F30:F33"/>
    <mergeCell ref="G30:G33"/>
    <mergeCell ref="A34:B36"/>
    <mergeCell ref="C30:C33"/>
    <mergeCell ref="A82:B82"/>
    <mergeCell ref="A42:B54"/>
    <mergeCell ref="A55:B55"/>
    <mergeCell ref="A57:B60"/>
    <mergeCell ref="C57:C60"/>
    <mergeCell ref="F57:F60"/>
    <mergeCell ref="G57:G60"/>
    <mergeCell ref="A61:B63"/>
    <mergeCell ref="A64:B68"/>
    <mergeCell ref="A69:B81"/>
    <mergeCell ref="D57:D60"/>
    <mergeCell ref="E57:E60"/>
    <mergeCell ref="A85:A86"/>
    <mergeCell ref="B85:C85"/>
    <mergeCell ref="D85:E85"/>
    <mergeCell ref="F85:G85"/>
    <mergeCell ref="B94:C94"/>
    <mergeCell ref="D94:E94"/>
    <mergeCell ref="F94:G94"/>
  </mergeCells>
  <pageMargins left="0.7" right="0.7" top="0.75" bottom="0.75" header="0.3" footer="0.3"/>
  <pageSetup paperSize="9" orientation="portrait" r:id="rId1"/>
  <ignoredErrors>
    <ignoredError sqref="M43:N51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4E816-1020-4883-BCED-51A088D86323}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94"/>
  <sheetViews>
    <sheetView workbookViewId="0">
      <selection activeCell="F3" sqref="F3:F6"/>
    </sheetView>
  </sheetViews>
  <sheetFormatPr defaultRowHeight="15" x14ac:dyDescent="0.25"/>
  <cols>
    <col min="4" max="4" width="17.140625" customWidth="1"/>
    <col min="5" max="6" width="17.7109375" customWidth="1"/>
    <col min="7" max="7" width="21.140625" customWidth="1"/>
    <col min="8" max="8" width="3.85546875" customWidth="1"/>
    <col min="9" max="9" width="4.7109375" customWidth="1"/>
    <col min="10" max="10" width="4" customWidth="1"/>
    <col min="11" max="12" width="15" customWidth="1"/>
    <col min="13" max="13" width="28.7109375" bestFit="1" customWidth="1"/>
  </cols>
  <sheetData>
    <row r="1" spans="1:14" ht="15" customHeight="1" x14ac:dyDescent="0.25">
      <c r="A1" s="7" t="s">
        <v>53</v>
      </c>
      <c r="B1" s="7"/>
      <c r="C1" s="7"/>
      <c r="D1" s="7"/>
      <c r="E1" s="5"/>
      <c r="F1" s="4"/>
      <c r="G1" s="4"/>
      <c r="H1" s="4"/>
    </row>
    <row r="2" spans="1:14" ht="15" customHeight="1" x14ac:dyDescent="0.25">
      <c r="A2" s="7"/>
      <c r="B2" s="7"/>
      <c r="C2" s="7"/>
      <c r="D2" s="7"/>
      <c r="E2" s="5"/>
      <c r="F2" s="4"/>
      <c r="G2" s="4"/>
      <c r="H2" s="4"/>
    </row>
    <row r="3" spans="1:14" ht="14.25" customHeight="1" x14ac:dyDescent="0.25">
      <c r="A3" s="42" t="s">
        <v>0</v>
      </c>
      <c r="B3" s="42"/>
      <c r="C3" s="42" t="s">
        <v>26</v>
      </c>
      <c r="D3" s="41" t="s">
        <v>84</v>
      </c>
      <c r="E3" s="41" t="s">
        <v>85</v>
      </c>
      <c r="F3" s="41" t="s">
        <v>110</v>
      </c>
      <c r="G3" s="41" t="s">
        <v>42</v>
      </c>
    </row>
    <row r="4" spans="1:14" x14ac:dyDescent="0.25">
      <c r="A4" s="42"/>
      <c r="B4" s="42"/>
      <c r="C4" s="42"/>
      <c r="D4" s="42"/>
      <c r="E4" s="42"/>
      <c r="F4" s="42"/>
      <c r="G4" s="41"/>
    </row>
    <row r="5" spans="1:14" x14ac:dyDescent="0.25">
      <c r="A5" s="42"/>
      <c r="B5" s="42"/>
      <c r="C5" s="42"/>
      <c r="D5" s="42"/>
      <c r="E5" s="42"/>
      <c r="F5" s="42"/>
      <c r="G5" s="41"/>
    </row>
    <row r="6" spans="1:14" ht="90" x14ac:dyDescent="0.25">
      <c r="A6" s="42"/>
      <c r="B6" s="42"/>
      <c r="C6" s="42"/>
      <c r="D6" s="42"/>
      <c r="E6" s="42"/>
      <c r="F6" s="42"/>
      <c r="G6" s="41"/>
      <c r="K6" s="22" t="s">
        <v>43</v>
      </c>
      <c r="L6" s="22" t="s">
        <v>44</v>
      </c>
      <c r="M6" s="22" t="s">
        <v>45</v>
      </c>
      <c r="N6" s="22" t="s">
        <v>46</v>
      </c>
    </row>
    <row r="7" spans="1:14" x14ac:dyDescent="0.25">
      <c r="A7" s="43" t="s">
        <v>1</v>
      </c>
      <c r="B7" s="44"/>
      <c r="C7" s="25" t="s">
        <v>54</v>
      </c>
      <c r="D7" s="2">
        <v>794</v>
      </c>
      <c r="E7" s="2">
        <v>141</v>
      </c>
      <c r="F7" s="10">
        <v>0.17758186397984888</v>
      </c>
      <c r="G7" s="19" t="str">
        <f>ROUND(K7*100,0)&amp;-ROUND(L7*100,0)&amp;"%"</f>
        <v>15-21%</v>
      </c>
      <c r="H7" s="8">
        <f>$F$28</f>
        <v>0.19496321448783249</v>
      </c>
      <c r="I7" s="8">
        <v>0.15</v>
      </c>
      <c r="K7" s="24">
        <f>(((2*D7*(E7/D7))+3.841443202-(1.95996*SQRT(3.841443202+(4*D7*(E7/D7)*(1-(E7/D7))))))/(2*(D7+3.841443202)))</f>
        <v>0.15257122017197242</v>
      </c>
      <c r="L7" s="24">
        <f>(((2*D7*(E7/D7))+3.841443202+(1.95996*SQRT(3.841443202+(4*D7*(E7/D7)*(1-(E7/D7))))))/(2*(D7+3.841443202)))</f>
        <v>0.20569726241627759</v>
      </c>
      <c r="M7" s="24">
        <f>F7-K7</f>
        <v>2.5010643807876459E-2</v>
      </c>
      <c r="N7" s="24">
        <f>L7-F7</f>
        <v>2.8115398436428712E-2</v>
      </c>
    </row>
    <row r="8" spans="1:14" x14ac:dyDescent="0.25">
      <c r="A8" s="45"/>
      <c r="B8" s="46"/>
      <c r="C8" s="26" t="s">
        <v>55</v>
      </c>
      <c r="D8" s="2">
        <v>592</v>
      </c>
      <c r="E8" s="2">
        <v>90</v>
      </c>
      <c r="F8" s="10">
        <v>0.15202702702702703</v>
      </c>
      <c r="G8" s="19" t="str">
        <f t="shared" ref="G8:G28" si="0">ROUND(K8*100,0)&amp;-ROUND(L8*100,0)&amp;"%"</f>
        <v>13-18%</v>
      </c>
      <c r="H8" s="8">
        <f t="shared" ref="H8:H27" si="1">$F$28</f>
        <v>0.19496321448783249</v>
      </c>
      <c r="I8" s="8">
        <v>0.15</v>
      </c>
      <c r="K8" s="24">
        <f t="shared" ref="K8:K28" si="2">(((2*D8*(E8/D8))+3.841443202-(1.95996*SQRT(3.841443202+(4*D8*(E8/D8)*(1-(E8/D8))))))/(2*(D8+3.841443202)))</f>
        <v>0.12535403910600343</v>
      </c>
      <c r="L8" s="24">
        <f t="shared" ref="L8:L28" si="3">(((2*D8*(E8/D8))+3.841443202+(1.95996*SQRT(3.841443202+(4*D8*(E8/D8)*(1-(E8/D8))))))/(2*(D8+3.841443202)))</f>
        <v>0.18318684085369202</v>
      </c>
      <c r="M8" s="24">
        <f t="shared" ref="M8:M28" si="4">F8-K8</f>
        <v>2.66729879210236E-2</v>
      </c>
      <c r="N8" s="24">
        <f t="shared" ref="N8:N28" si="5">L8-F8</f>
        <v>3.1159813826664995E-2</v>
      </c>
    </row>
    <row r="9" spans="1:14" x14ac:dyDescent="0.25">
      <c r="A9" s="47"/>
      <c r="B9" s="48"/>
      <c r="C9" s="6" t="s">
        <v>4</v>
      </c>
      <c r="D9" s="6">
        <v>1386</v>
      </c>
      <c r="E9" s="6">
        <v>231</v>
      </c>
      <c r="F9" s="10">
        <v>0.16666666666666666</v>
      </c>
      <c r="G9" s="20" t="str">
        <f t="shared" si="0"/>
        <v>15-19%</v>
      </c>
      <c r="H9" s="8">
        <f t="shared" si="1"/>
        <v>0.19496321448783249</v>
      </c>
      <c r="I9" s="8">
        <v>0.15</v>
      </c>
      <c r="K9" s="24">
        <f t="shared" si="2"/>
        <v>0.14797344930564349</v>
      </c>
      <c r="L9" s="24">
        <f t="shared" si="3"/>
        <v>0.18720251301763174</v>
      </c>
      <c r="M9" s="24">
        <f t="shared" si="4"/>
        <v>1.8693217361023168E-2</v>
      </c>
      <c r="N9" s="24">
        <f t="shared" si="5"/>
        <v>2.0535846350965087E-2</v>
      </c>
    </row>
    <row r="10" spans="1:14" x14ac:dyDescent="0.25">
      <c r="A10" s="42" t="s">
        <v>5</v>
      </c>
      <c r="B10" s="42"/>
      <c r="C10" s="26" t="s">
        <v>56</v>
      </c>
      <c r="D10" s="2">
        <v>432</v>
      </c>
      <c r="E10" s="2">
        <v>73</v>
      </c>
      <c r="F10" s="10">
        <v>0.16898148148148148</v>
      </c>
      <c r="G10" s="19" t="str">
        <f t="shared" si="0"/>
        <v>14-21%</v>
      </c>
      <c r="H10" s="8">
        <f t="shared" si="1"/>
        <v>0.19496321448783249</v>
      </c>
      <c r="I10" s="8">
        <v>0.15</v>
      </c>
      <c r="K10" s="24">
        <f t="shared" si="2"/>
        <v>0.13659728855182179</v>
      </c>
      <c r="L10" s="24">
        <f t="shared" si="3"/>
        <v>0.20720077273661056</v>
      </c>
      <c r="M10" s="24">
        <f t="shared" si="4"/>
        <v>3.2384192929659689E-2</v>
      </c>
      <c r="N10" s="24">
        <f t="shared" si="5"/>
        <v>3.8219291255129073E-2</v>
      </c>
    </row>
    <row r="11" spans="1:14" x14ac:dyDescent="0.25">
      <c r="A11" s="42"/>
      <c r="B11" s="42"/>
      <c r="C11" s="26" t="s">
        <v>58</v>
      </c>
      <c r="D11" s="2">
        <v>364</v>
      </c>
      <c r="E11" s="2">
        <v>63</v>
      </c>
      <c r="F11" s="10">
        <v>0.17307692307692307</v>
      </c>
      <c r="G11" s="19" t="str">
        <f t="shared" si="0"/>
        <v>14-22%</v>
      </c>
      <c r="H11" s="8">
        <f t="shared" si="1"/>
        <v>0.19496321448783249</v>
      </c>
      <c r="I11" s="8">
        <v>0.15</v>
      </c>
      <c r="K11" s="24">
        <f t="shared" si="2"/>
        <v>0.13767995127916804</v>
      </c>
      <c r="L11" s="24">
        <f t="shared" si="3"/>
        <v>0.21530214359233782</v>
      </c>
      <c r="M11" s="24">
        <f t="shared" si="4"/>
        <v>3.5396971797755028E-2</v>
      </c>
      <c r="N11" s="24">
        <f t="shared" si="5"/>
        <v>4.2225220515414746E-2</v>
      </c>
    </row>
    <row r="12" spans="1:14" x14ac:dyDescent="0.25">
      <c r="A12" s="42"/>
      <c r="B12" s="42"/>
      <c r="C12" s="26" t="s">
        <v>57</v>
      </c>
      <c r="D12" s="2">
        <v>425</v>
      </c>
      <c r="E12" s="2">
        <v>96</v>
      </c>
      <c r="F12" s="10">
        <v>0.22588235294117648</v>
      </c>
      <c r="G12" s="19" t="str">
        <f t="shared" si="0"/>
        <v>19-27%</v>
      </c>
      <c r="H12" s="8">
        <f t="shared" si="1"/>
        <v>0.19496321448783249</v>
      </c>
      <c r="I12" s="8">
        <v>0.15</v>
      </c>
      <c r="K12" s="24">
        <f t="shared" si="2"/>
        <v>0.18868466967127254</v>
      </c>
      <c r="L12" s="24">
        <f t="shared" si="3"/>
        <v>0.26799097655294635</v>
      </c>
      <c r="M12" s="24">
        <f t="shared" si="4"/>
        <v>3.7197683269903942E-2</v>
      </c>
      <c r="N12" s="24">
        <f t="shared" si="5"/>
        <v>4.2108623611769869E-2</v>
      </c>
    </row>
    <row r="13" spans="1:14" x14ac:dyDescent="0.25">
      <c r="A13" s="42"/>
      <c r="B13" s="42"/>
      <c r="C13" s="26" t="s">
        <v>59</v>
      </c>
      <c r="D13" s="2">
        <v>216</v>
      </c>
      <c r="E13" s="2">
        <v>53</v>
      </c>
      <c r="F13" s="10">
        <v>0.24537037037037038</v>
      </c>
      <c r="G13" s="19" t="str">
        <f t="shared" si="0"/>
        <v>19-31%</v>
      </c>
      <c r="H13" s="8">
        <f t="shared" si="1"/>
        <v>0.19496321448783249</v>
      </c>
      <c r="I13" s="8">
        <v>0.15</v>
      </c>
      <c r="K13" s="24">
        <f t="shared" si="2"/>
        <v>0.19276452452240148</v>
      </c>
      <c r="L13" s="24">
        <f t="shared" si="3"/>
        <v>0.30687485921778274</v>
      </c>
      <c r="M13" s="24">
        <f t="shared" si="4"/>
        <v>5.2605845847968902E-2</v>
      </c>
      <c r="N13" s="24">
        <f t="shared" si="5"/>
        <v>6.1504488847412359E-2</v>
      </c>
    </row>
    <row r="14" spans="1:14" x14ac:dyDescent="0.25">
      <c r="A14" s="42"/>
      <c r="B14" s="42"/>
      <c r="C14" s="27" t="s">
        <v>27</v>
      </c>
      <c r="D14" s="6">
        <v>1437</v>
      </c>
      <c r="E14" s="6">
        <v>285</v>
      </c>
      <c r="F14" s="9">
        <v>0.19832985386221294</v>
      </c>
      <c r="G14" s="20" t="str">
        <f t="shared" si="0"/>
        <v>18-22%</v>
      </c>
      <c r="H14" s="8">
        <f t="shared" si="1"/>
        <v>0.19496321448783249</v>
      </c>
      <c r="I14" s="8">
        <v>0.15</v>
      </c>
      <c r="K14" s="24">
        <f t="shared" si="2"/>
        <v>0.17852963752861728</v>
      </c>
      <c r="L14" s="24">
        <f t="shared" si="3"/>
        <v>0.21973864237784144</v>
      </c>
      <c r="M14" s="24">
        <f t="shared" si="4"/>
        <v>1.980021633359566E-2</v>
      </c>
      <c r="N14" s="24">
        <f t="shared" si="5"/>
        <v>2.1408788515628496E-2</v>
      </c>
    </row>
    <row r="15" spans="1:14" x14ac:dyDescent="0.25">
      <c r="A15" s="42" t="s">
        <v>10</v>
      </c>
      <c r="B15" s="42"/>
      <c r="C15" s="26" t="s">
        <v>60</v>
      </c>
      <c r="D15" s="2">
        <v>22</v>
      </c>
      <c r="E15" s="2">
        <v>5</v>
      </c>
      <c r="F15" s="10">
        <v>0.22727272727272727</v>
      </c>
      <c r="G15" s="19" t="str">
        <f t="shared" si="0"/>
        <v>10-43%</v>
      </c>
      <c r="H15" s="8">
        <f t="shared" si="1"/>
        <v>0.19496321448783249</v>
      </c>
      <c r="I15" s="8">
        <v>0.15</v>
      </c>
      <c r="K15" s="24">
        <f t="shared" si="2"/>
        <v>0.10123056491403774</v>
      </c>
      <c r="L15" s="24">
        <f t="shared" si="3"/>
        <v>0.4343990860231336</v>
      </c>
      <c r="M15" s="24">
        <f t="shared" si="4"/>
        <v>0.12604216235868954</v>
      </c>
      <c r="N15" s="24">
        <f t="shared" si="5"/>
        <v>0.20712635875040633</v>
      </c>
    </row>
    <row r="16" spans="1:14" x14ac:dyDescent="0.25">
      <c r="A16" s="42"/>
      <c r="B16" s="42"/>
      <c r="C16" s="26" t="s">
        <v>61</v>
      </c>
      <c r="D16" s="2">
        <v>46</v>
      </c>
      <c r="E16" s="2">
        <v>10</v>
      </c>
      <c r="F16" s="10">
        <v>0.21739130434782608</v>
      </c>
      <c r="G16" s="19" t="str">
        <f t="shared" si="0"/>
        <v>12-36%</v>
      </c>
      <c r="H16" s="8">
        <f t="shared" si="1"/>
        <v>0.19496321448783249</v>
      </c>
      <c r="I16" s="8">
        <v>0.15</v>
      </c>
      <c r="K16" s="24">
        <f t="shared" si="2"/>
        <v>0.1226091978543499</v>
      </c>
      <c r="L16" s="24">
        <f t="shared" si="3"/>
        <v>0.355736565637573</v>
      </c>
      <c r="M16" s="24">
        <f t="shared" si="4"/>
        <v>9.4782106493476181E-2</v>
      </c>
      <c r="N16" s="24">
        <f t="shared" si="5"/>
        <v>0.13834526128974692</v>
      </c>
    </row>
    <row r="17" spans="1:14" x14ac:dyDescent="0.25">
      <c r="A17" s="42"/>
      <c r="B17" s="42"/>
      <c r="C17" s="26" t="s">
        <v>62</v>
      </c>
      <c r="D17" s="2">
        <v>70</v>
      </c>
      <c r="E17" s="2">
        <v>22</v>
      </c>
      <c r="F17" s="10">
        <v>0.31428571428571428</v>
      </c>
      <c r="G17" s="19" t="str">
        <f t="shared" si="0"/>
        <v>22-43%</v>
      </c>
      <c r="H17" s="8">
        <f t="shared" si="1"/>
        <v>0.19496321448783249</v>
      </c>
      <c r="I17" s="8">
        <v>0.15</v>
      </c>
      <c r="K17" s="24">
        <f t="shared" si="2"/>
        <v>0.21762306982849283</v>
      </c>
      <c r="L17" s="24">
        <f t="shared" si="3"/>
        <v>0.43027113601910111</v>
      </c>
      <c r="M17" s="24">
        <f t="shared" si="4"/>
        <v>9.6662644457221447E-2</v>
      </c>
      <c r="N17" s="24">
        <f t="shared" si="5"/>
        <v>0.11598542173338683</v>
      </c>
    </row>
    <row r="18" spans="1:14" x14ac:dyDescent="0.25">
      <c r="A18" s="42"/>
      <c r="B18" s="42"/>
      <c r="C18" s="26" t="s">
        <v>63</v>
      </c>
      <c r="D18" s="2">
        <v>74</v>
      </c>
      <c r="E18" s="2">
        <v>14</v>
      </c>
      <c r="F18" s="10">
        <v>0.1891891891891892</v>
      </c>
      <c r="G18" s="19" t="str">
        <f t="shared" si="0"/>
        <v>12-29%</v>
      </c>
      <c r="H18" s="8">
        <f t="shared" si="1"/>
        <v>0.19496321448783249</v>
      </c>
      <c r="I18" s="8">
        <v>0.15</v>
      </c>
      <c r="K18" s="24">
        <f t="shared" si="2"/>
        <v>0.11617981227292827</v>
      </c>
      <c r="L18" s="24">
        <f t="shared" si="3"/>
        <v>0.29287533742889399</v>
      </c>
      <c r="M18" s="24">
        <f t="shared" si="4"/>
        <v>7.3009376916260929E-2</v>
      </c>
      <c r="N18" s="24">
        <f t="shared" si="5"/>
        <v>0.10368614823970479</v>
      </c>
    </row>
    <row r="19" spans="1:14" x14ac:dyDescent="0.25">
      <c r="A19" s="42"/>
      <c r="B19" s="42"/>
      <c r="C19" s="26" t="s">
        <v>64</v>
      </c>
      <c r="D19" s="2">
        <v>74</v>
      </c>
      <c r="E19" s="2">
        <v>14</v>
      </c>
      <c r="F19" s="10">
        <v>0.1891891891891892</v>
      </c>
      <c r="G19" s="19" t="str">
        <f t="shared" si="0"/>
        <v>12-29%</v>
      </c>
      <c r="H19" s="8">
        <f t="shared" si="1"/>
        <v>0.19496321448783249</v>
      </c>
      <c r="I19" s="8">
        <v>0.15</v>
      </c>
      <c r="K19" s="24">
        <f t="shared" si="2"/>
        <v>0.11617981227292827</v>
      </c>
      <c r="L19" s="24">
        <f t="shared" si="3"/>
        <v>0.29287533742889399</v>
      </c>
      <c r="M19" s="24">
        <f t="shared" si="4"/>
        <v>7.3009376916260929E-2</v>
      </c>
      <c r="N19" s="24">
        <f t="shared" si="5"/>
        <v>0.10368614823970479</v>
      </c>
    </row>
    <row r="20" spans="1:14" x14ac:dyDescent="0.25">
      <c r="A20" s="42"/>
      <c r="B20" s="42"/>
      <c r="C20" s="26" t="s">
        <v>65</v>
      </c>
      <c r="D20" s="2">
        <v>31</v>
      </c>
      <c r="E20" s="2">
        <v>7</v>
      </c>
      <c r="F20" s="10">
        <v>0.22580645161290322</v>
      </c>
      <c r="G20" s="19" t="str">
        <f t="shared" si="0"/>
        <v>11-40%</v>
      </c>
      <c r="H20" s="8">
        <f t="shared" si="1"/>
        <v>0.19496321448783249</v>
      </c>
      <c r="I20" s="8">
        <v>0.15</v>
      </c>
      <c r="K20" s="24">
        <f t="shared" si="2"/>
        <v>0.11395151489357741</v>
      </c>
      <c r="L20" s="24">
        <f t="shared" si="3"/>
        <v>0.39812380582608353</v>
      </c>
      <c r="M20" s="24">
        <f t="shared" si="4"/>
        <v>0.11185493671932581</v>
      </c>
      <c r="N20" s="24">
        <f t="shared" si="5"/>
        <v>0.17231735421318031</v>
      </c>
    </row>
    <row r="21" spans="1:14" x14ac:dyDescent="0.25">
      <c r="A21" s="42"/>
      <c r="B21" s="42"/>
      <c r="C21" s="26" t="s">
        <v>67</v>
      </c>
      <c r="D21" s="2">
        <v>38</v>
      </c>
      <c r="E21" s="2">
        <v>12</v>
      </c>
      <c r="F21" s="10">
        <v>0.31578947368421051</v>
      </c>
      <c r="G21" s="19" t="str">
        <f t="shared" si="0"/>
        <v>19-47%</v>
      </c>
      <c r="H21" s="8">
        <f t="shared" si="1"/>
        <v>0.19496321448783249</v>
      </c>
      <c r="I21" s="8">
        <v>0.15</v>
      </c>
      <c r="K21" s="24">
        <f t="shared" si="2"/>
        <v>0.19084623994095498</v>
      </c>
      <c r="L21" s="24">
        <f t="shared" si="3"/>
        <v>0.4745572708220101</v>
      </c>
      <c r="M21" s="24">
        <f t="shared" si="4"/>
        <v>0.12494323374325553</v>
      </c>
      <c r="N21" s="24">
        <f t="shared" si="5"/>
        <v>0.15876779713779959</v>
      </c>
    </row>
    <row r="22" spans="1:14" x14ac:dyDescent="0.25">
      <c r="A22" s="42"/>
      <c r="B22" s="42"/>
      <c r="C22" s="26" t="s">
        <v>66</v>
      </c>
      <c r="D22" s="2">
        <v>64</v>
      </c>
      <c r="E22" s="2">
        <v>20</v>
      </c>
      <c r="F22" s="10">
        <v>0.3125</v>
      </c>
      <c r="G22" s="19" t="str">
        <f t="shared" si="0"/>
        <v>21-43%</v>
      </c>
      <c r="H22" s="8">
        <f t="shared" si="1"/>
        <v>0.19496321448783249</v>
      </c>
      <c r="I22" s="8">
        <v>0.15</v>
      </c>
      <c r="K22" s="24">
        <f t="shared" si="2"/>
        <v>0.21231083913357776</v>
      </c>
      <c r="L22" s="24">
        <f t="shared" si="3"/>
        <v>0.4339231018434847</v>
      </c>
      <c r="M22" s="24">
        <f t="shared" si="4"/>
        <v>0.10018916086642224</v>
      </c>
      <c r="N22" s="24">
        <f t="shared" si="5"/>
        <v>0.1214231018434847</v>
      </c>
    </row>
    <row r="23" spans="1:14" x14ac:dyDescent="0.25">
      <c r="A23" s="42"/>
      <c r="B23" s="42"/>
      <c r="C23" s="26" t="s">
        <v>68</v>
      </c>
      <c r="D23" s="2">
        <v>72</v>
      </c>
      <c r="E23" s="2">
        <v>23</v>
      </c>
      <c r="F23" s="10">
        <v>0.31944444444444442</v>
      </c>
      <c r="G23" s="19" t="str">
        <f t="shared" si="0"/>
        <v>22-43%</v>
      </c>
      <c r="H23" s="8">
        <f t="shared" si="1"/>
        <v>0.19496321448783249</v>
      </c>
      <c r="I23" s="8">
        <v>0.15</v>
      </c>
      <c r="K23" s="24">
        <f t="shared" si="2"/>
        <v>0.22325627230871589</v>
      </c>
      <c r="L23" s="24">
        <f t="shared" si="3"/>
        <v>0.43392324719554437</v>
      </c>
      <c r="M23" s="24">
        <f t="shared" si="4"/>
        <v>9.6188172135728528E-2</v>
      </c>
      <c r="N23" s="24">
        <f t="shared" si="5"/>
        <v>0.11447880275109995</v>
      </c>
    </row>
    <row r="24" spans="1:14" x14ac:dyDescent="0.25">
      <c r="A24" s="42"/>
      <c r="B24" s="42"/>
      <c r="C24" s="26" t="s">
        <v>69</v>
      </c>
      <c r="D24" s="2">
        <v>6</v>
      </c>
      <c r="E24" s="2">
        <v>3</v>
      </c>
      <c r="F24" s="10">
        <v>0.5</v>
      </c>
      <c r="G24" s="19" t="str">
        <f t="shared" si="0"/>
        <v>19-81%</v>
      </c>
      <c r="H24" s="8">
        <f t="shared" si="1"/>
        <v>0.19496321448783249</v>
      </c>
      <c r="I24" s="8">
        <v>0.15</v>
      </c>
      <c r="K24" s="24">
        <f t="shared" si="2"/>
        <v>0.18761669366706751</v>
      </c>
      <c r="L24" s="24">
        <f t="shared" si="3"/>
        <v>0.81238330633293254</v>
      </c>
      <c r="M24" s="24">
        <f t="shared" si="4"/>
        <v>0.31238330633293249</v>
      </c>
      <c r="N24" s="24">
        <f t="shared" si="5"/>
        <v>0.31238330633293254</v>
      </c>
    </row>
    <row r="25" spans="1:14" x14ac:dyDescent="0.25">
      <c r="A25" s="42"/>
      <c r="B25" s="42"/>
      <c r="C25" s="26" t="s">
        <v>70</v>
      </c>
      <c r="D25" s="2">
        <v>61</v>
      </c>
      <c r="E25" s="2">
        <v>14</v>
      </c>
      <c r="F25" s="10">
        <v>0.22950819672131148</v>
      </c>
      <c r="G25" s="19" t="str">
        <f t="shared" si="0"/>
        <v>14-35%</v>
      </c>
      <c r="H25" s="8">
        <f t="shared" si="1"/>
        <v>0.19496321448783249</v>
      </c>
      <c r="I25" s="8">
        <v>0.15</v>
      </c>
      <c r="K25" s="24">
        <f t="shared" si="2"/>
        <v>0.14193244511413361</v>
      </c>
      <c r="L25" s="24">
        <f t="shared" si="3"/>
        <v>0.34913378706093728</v>
      </c>
      <c r="M25" s="24">
        <f t="shared" si="4"/>
        <v>8.7575751607177871E-2</v>
      </c>
      <c r="N25" s="24">
        <f t="shared" si="5"/>
        <v>0.1196255903396258</v>
      </c>
    </row>
    <row r="26" spans="1:14" x14ac:dyDescent="0.25">
      <c r="A26" s="42"/>
      <c r="B26" s="42"/>
      <c r="C26" s="26" t="s">
        <v>71</v>
      </c>
      <c r="D26" s="2">
        <v>153</v>
      </c>
      <c r="E26" s="2">
        <v>29</v>
      </c>
      <c r="F26" s="10">
        <v>0.18954248366013071</v>
      </c>
      <c r="G26" s="19" t="str">
        <f t="shared" si="0"/>
        <v>14-26%</v>
      </c>
      <c r="H26" s="8">
        <f t="shared" si="1"/>
        <v>0.19496321448783249</v>
      </c>
      <c r="I26" s="8">
        <v>0.15</v>
      </c>
      <c r="K26" s="24">
        <f t="shared" si="2"/>
        <v>0.13533806998017173</v>
      </c>
      <c r="L26" s="24">
        <f t="shared" si="3"/>
        <v>0.25895467522463278</v>
      </c>
      <c r="M26" s="24">
        <f t="shared" si="4"/>
        <v>5.4204413679958985E-2</v>
      </c>
      <c r="N26" s="24">
        <f t="shared" si="5"/>
        <v>6.9412191564502068E-2</v>
      </c>
    </row>
    <row r="27" spans="1:14" x14ac:dyDescent="0.25">
      <c r="A27" s="42"/>
      <c r="B27" s="42"/>
      <c r="C27" s="3" t="s">
        <v>23</v>
      </c>
      <c r="D27" s="6">
        <v>711</v>
      </c>
      <c r="E27" s="6">
        <v>173</v>
      </c>
      <c r="F27" s="9">
        <v>0.24331926863572434</v>
      </c>
      <c r="G27" s="20" t="str">
        <f t="shared" si="0"/>
        <v>21-28%</v>
      </c>
      <c r="H27" s="8">
        <f t="shared" si="1"/>
        <v>0.19496321448783249</v>
      </c>
      <c r="I27" s="8">
        <v>0.15</v>
      </c>
      <c r="K27" s="24">
        <f t="shared" si="2"/>
        <v>0.21321359971897574</v>
      </c>
      <c r="L27" s="24">
        <f t="shared" si="3"/>
        <v>0.27618365967179198</v>
      </c>
      <c r="M27" s="24">
        <f t="shared" si="4"/>
        <v>3.0105668916748596E-2</v>
      </c>
      <c r="N27" s="24">
        <f t="shared" si="5"/>
        <v>3.2864391036067642E-2</v>
      </c>
    </row>
    <row r="28" spans="1:14" x14ac:dyDescent="0.25">
      <c r="A28" s="49" t="s">
        <v>24</v>
      </c>
      <c r="B28" s="50"/>
      <c r="C28" s="2" t="s">
        <v>24</v>
      </c>
      <c r="D28" s="6">
        <v>3534</v>
      </c>
      <c r="E28" s="6">
        <v>689</v>
      </c>
      <c r="F28" s="9">
        <v>0.19496321448783249</v>
      </c>
      <c r="G28" s="20" t="str">
        <f t="shared" si="0"/>
        <v>18-21%</v>
      </c>
      <c r="H28" s="8" t="str">
        <f>$F$30</f>
        <v>2017.a ägeda insuldiga (I61.0-I61.9) patsiendid, kes 30 päeva jooksul surnud, osakaal</v>
      </c>
      <c r="I28" s="8">
        <v>0.15</v>
      </c>
      <c r="K28" s="24">
        <f t="shared" si="2"/>
        <v>0.18223566750962031</v>
      </c>
      <c r="L28" s="24">
        <f t="shared" si="3"/>
        <v>0.20835318882740492</v>
      </c>
      <c r="M28" s="24">
        <f t="shared" si="4"/>
        <v>1.2727546978212184E-2</v>
      </c>
      <c r="N28" s="24">
        <f t="shared" si="5"/>
        <v>1.3389974339572425E-2</v>
      </c>
    </row>
    <row r="30" spans="1:14" ht="15" customHeight="1" x14ac:dyDescent="0.25">
      <c r="A30" s="42" t="s">
        <v>0</v>
      </c>
      <c r="B30" s="42"/>
      <c r="C30" s="42" t="s">
        <v>26</v>
      </c>
      <c r="D30" s="41" t="s">
        <v>73</v>
      </c>
      <c r="E30" s="41" t="s">
        <v>72</v>
      </c>
      <c r="F30" s="41" t="s">
        <v>74</v>
      </c>
      <c r="G30" s="41" t="s">
        <v>42</v>
      </c>
    </row>
    <row r="31" spans="1:14" x14ac:dyDescent="0.25">
      <c r="A31" s="42"/>
      <c r="B31" s="42"/>
      <c r="C31" s="42"/>
      <c r="D31" s="42"/>
      <c r="E31" s="42"/>
      <c r="F31" s="42"/>
      <c r="G31" s="41"/>
    </row>
    <row r="32" spans="1:14" x14ac:dyDescent="0.25">
      <c r="A32" s="42"/>
      <c r="B32" s="42"/>
      <c r="C32" s="42"/>
      <c r="D32" s="42"/>
      <c r="E32" s="42"/>
      <c r="F32" s="42"/>
      <c r="G32" s="41"/>
    </row>
    <row r="33" spans="1:14" ht="63" customHeight="1" x14ac:dyDescent="0.25">
      <c r="A33" s="42"/>
      <c r="B33" s="42"/>
      <c r="C33" s="42"/>
      <c r="D33" s="42"/>
      <c r="E33" s="42"/>
      <c r="F33" s="42"/>
      <c r="G33" s="41"/>
      <c r="K33" s="22" t="s">
        <v>43</v>
      </c>
      <c r="L33" s="22" t="s">
        <v>44</v>
      </c>
      <c r="M33" s="22" t="s">
        <v>45</v>
      </c>
      <c r="N33" s="22" t="s">
        <v>46</v>
      </c>
    </row>
    <row r="34" spans="1:14" x14ac:dyDescent="0.25">
      <c r="A34" s="43" t="s">
        <v>1</v>
      </c>
      <c r="B34" s="44"/>
      <c r="C34" s="25" t="s">
        <v>54</v>
      </c>
      <c r="D34" s="2">
        <v>96</v>
      </c>
      <c r="E34" s="2">
        <v>39</v>
      </c>
      <c r="F34" s="10">
        <v>0.40625</v>
      </c>
      <c r="G34" s="19" t="str">
        <f>ROUND(K34*100,0)&amp;-ROUND(L34*100,0)&amp;"%"</f>
        <v>31-51%</v>
      </c>
      <c r="H34" s="8">
        <f>$F$55</f>
        <v>0.38793103448275862</v>
      </c>
      <c r="I34" s="8">
        <v>0.15</v>
      </c>
      <c r="J34" s="8">
        <f>Aruandesse2016!$F$43</f>
        <v>0.40632603406326034</v>
      </c>
      <c r="K34" s="24">
        <v>0.314</v>
      </c>
      <c r="L34" s="24">
        <v>0.50600000000000001</v>
      </c>
      <c r="M34" s="24">
        <f>F34-K34</f>
        <v>9.2249999999999999E-2</v>
      </c>
      <c r="N34" s="24">
        <f>L34-F34</f>
        <v>9.9750000000000005E-2</v>
      </c>
    </row>
    <row r="35" spans="1:14" x14ac:dyDescent="0.25">
      <c r="A35" s="45"/>
      <c r="B35" s="46"/>
      <c r="C35" s="26" t="s">
        <v>55</v>
      </c>
      <c r="D35" s="2">
        <v>55</v>
      </c>
      <c r="E35" s="2">
        <v>14</v>
      </c>
      <c r="F35" s="10">
        <v>0.25454545454545452</v>
      </c>
      <c r="G35" s="19" t="str">
        <f t="shared" ref="G35:G55" si="6">ROUND(K35*100,0)&amp;-ROUND(L35*100,0)&amp;"%"</f>
        <v>16-38%</v>
      </c>
      <c r="H35" s="8">
        <f t="shared" ref="H35:H55" si="7">$F$55</f>
        <v>0.38793103448275862</v>
      </c>
      <c r="I35" s="8">
        <v>0.15</v>
      </c>
      <c r="J35" s="8">
        <f>Aruandesse2016!$F$43</f>
        <v>0.40632603406326034</v>
      </c>
      <c r="K35" s="24">
        <v>0.158</v>
      </c>
      <c r="L35" s="24">
        <v>0.38300000000000001</v>
      </c>
      <c r="M35" s="24">
        <f t="shared" ref="M35:M55" si="8">F35-K35</f>
        <v>9.6545454545454518E-2</v>
      </c>
      <c r="N35" s="24">
        <f t="shared" ref="N35:N55" si="9">L35-F35</f>
        <v>0.12845454545454549</v>
      </c>
    </row>
    <row r="36" spans="1:14" x14ac:dyDescent="0.25">
      <c r="A36" s="47"/>
      <c r="B36" s="48"/>
      <c r="C36" s="6" t="s">
        <v>4</v>
      </c>
      <c r="D36" s="6">
        <v>151</v>
      </c>
      <c r="E36" s="6">
        <v>53</v>
      </c>
      <c r="F36" s="9">
        <v>0.35099337748344372</v>
      </c>
      <c r="G36" s="20" t="str">
        <f t="shared" si="6"/>
        <v>28-43%</v>
      </c>
      <c r="H36" s="8">
        <f t="shared" si="7"/>
        <v>0.38793103448275862</v>
      </c>
      <c r="I36" s="8">
        <v>0.15</v>
      </c>
      <c r="J36" s="8">
        <f>Aruandesse2016!$F$43</f>
        <v>0.40632603406326034</v>
      </c>
      <c r="K36" s="24">
        <v>0.27900000000000003</v>
      </c>
      <c r="L36" s="24">
        <v>0.43</v>
      </c>
      <c r="M36" s="24">
        <f t="shared" si="8"/>
        <v>7.1993377483443699E-2</v>
      </c>
      <c r="N36" s="24">
        <f t="shared" si="9"/>
        <v>7.9006622516556269E-2</v>
      </c>
    </row>
    <row r="37" spans="1:14" x14ac:dyDescent="0.25">
      <c r="A37" s="42" t="s">
        <v>5</v>
      </c>
      <c r="B37" s="42"/>
      <c r="C37" s="26" t="s">
        <v>56</v>
      </c>
      <c r="D37" s="2">
        <v>29</v>
      </c>
      <c r="E37" s="2">
        <v>10</v>
      </c>
      <c r="F37" s="10">
        <v>0.34482758620689657</v>
      </c>
      <c r="G37" s="19" t="str">
        <f t="shared" si="6"/>
        <v>20-53%</v>
      </c>
      <c r="H37" s="8">
        <f t="shared" si="7"/>
        <v>0.38793103448275862</v>
      </c>
      <c r="I37" s="8">
        <v>0.15</v>
      </c>
      <c r="J37" s="8">
        <f>Aruandesse2016!$F$43</f>
        <v>0.40632603406326034</v>
      </c>
      <c r="K37" s="24">
        <v>0.19900000000000001</v>
      </c>
      <c r="L37" s="24">
        <v>0.52700000000000002</v>
      </c>
      <c r="M37" s="24">
        <f t="shared" si="8"/>
        <v>0.14582758620689656</v>
      </c>
      <c r="N37" s="24">
        <f t="shared" si="9"/>
        <v>0.18217241379310345</v>
      </c>
    </row>
    <row r="38" spans="1:14" x14ac:dyDescent="0.25">
      <c r="A38" s="42"/>
      <c r="B38" s="42"/>
      <c r="C38" s="26" t="s">
        <v>58</v>
      </c>
      <c r="D38" s="2">
        <v>21</v>
      </c>
      <c r="E38" s="2">
        <v>10</v>
      </c>
      <c r="F38" s="10">
        <v>0.47619047619047616</v>
      </c>
      <c r="G38" s="19" t="str">
        <f t="shared" si="6"/>
        <v>28-68%</v>
      </c>
      <c r="H38" s="8">
        <f t="shared" si="7"/>
        <v>0.38793103448275862</v>
      </c>
      <c r="I38" s="8">
        <v>0.15</v>
      </c>
      <c r="J38" s="8">
        <f>Aruandesse2016!$F$43</f>
        <v>0.40632603406326034</v>
      </c>
      <c r="K38" s="24">
        <v>0.28299999999999997</v>
      </c>
      <c r="L38" s="24">
        <v>0.67600000000000005</v>
      </c>
      <c r="M38" s="24">
        <f t="shared" si="8"/>
        <v>0.19319047619047619</v>
      </c>
      <c r="N38" s="24">
        <f t="shared" si="9"/>
        <v>0.19980952380952388</v>
      </c>
    </row>
    <row r="39" spans="1:14" x14ac:dyDescent="0.25">
      <c r="A39" s="42"/>
      <c r="B39" s="42"/>
      <c r="C39" s="26" t="s">
        <v>57</v>
      </c>
      <c r="D39" s="2">
        <v>37</v>
      </c>
      <c r="E39" s="2">
        <v>16</v>
      </c>
      <c r="F39" s="10">
        <v>0.43243243243243246</v>
      </c>
      <c r="G39" s="19" t="str">
        <f t="shared" si="6"/>
        <v>29-59%</v>
      </c>
      <c r="H39" s="8">
        <f t="shared" si="7"/>
        <v>0.38793103448275862</v>
      </c>
      <c r="I39" s="8">
        <v>0.15</v>
      </c>
      <c r="J39" s="8">
        <f>Aruandesse2016!$F$43</f>
        <v>0.40632603406326034</v>
      </c>
      <c r="K39" s="24">
        <v>0.28699999999999998</v>
      </c>
      <c r="L39" s="24">
        <v>0.59099999999999997</v>
      </c>
      <c r="M39" s="24">
        <f t="shared" si="8"/>
        <v>0.14543243243243248</v>
      </c>
      <c r="N39" s="24">
        <f t="shared" si="9"/>
        <v>0.15856756756756751</v>
      </c>
    </row>
    <row r="40" spans="1:14" x14ac:dyDescent="0.25">
      <c r="A40" s="42"/>
      <c r="B40" s="42"/>
      <c r="C40" s="26" t="s">
        <v>59</v>
      </c>
      <c r="D40" s="2">
        <v>29</v>
      </c>
      <c r="E40" s="2">
        <v>13</v>
      </c>
      <c r="F40" s="10">
        <v>0.44827586206896552</v>
      </c>
      <c r="G40" s="19" t="str">
        <f t="shared" si="6"/>
        <v>28-63%</v>
      </c>
      <c r="H40" s="8">
        <f t="shared" si="7"/>
        <v>0.38793103448275862</v>
      </c>
      <c r="I40" s="8">
        <v>0.15</v>
      </c>
      <c r="J40" s="8">
        <f>Aruandesse2016!$F$43</f>
        <v>0.40632603406326034</v>
      </c>
      <c r="K40" s="24">
        <v>0.28399999999999997</v>
      </c>
      <c r="L40" s="24">
        <v>0.625</v>
      </c>
      <c r="M40" s="24">
        <f t="shared" si="8"/>
        <v>0.16427586206896555</v>
      </c>
      <c r="N40" s="24">
        <f t="shared" si="9"/>
        <v>0.17672413793103448</v>
      </c>
    </row>
    <row r="41" spans="1:14" x14ac:dyDescent="0.25">
      <c r="A41" s="42"/>
      <c r="B41" s="42"/>
      <c r="C41" s="27" t="s">
        <v>27</v>
      </c>
      <c r="D41" s="6">
        <v>116</v>
      </c>
      <c r="E41" s="6">
        <v>49</v>
      </c>
      <c r="F41" s="9">
        <v>0.42241379310344829</v>
      </c>
      <c r="G41" s="20" t="str">
        <f t="shared" si="6"/>
        <v>34-51%</v>
      </c>
      <c r="H41" s="8">
        <f t="shared" si="7"/>
        <v>0.38793103448275862</v>
      </c>
      <c r="I41" s="8">
        <v>0.15</v>
      </c>
      <c r="J41" s="8">
        <f>Aruandesse2016!$F$43</f>
        <v>0.40632603406326034</v>
      </c>
      <c r="K41" s="24">
        <v>0.33600000000000002</v>
      </c>
      <c r="L41" s="24">
        <v>0.51300000000000001</v>
      </c>
      <c r="M41" s="24">
        <f t="shared" si="8"/>
        <v>8.6413793103448266E-2</v>
      </c>
      <c r="N41" s="24">
        <f t="shared" si="9"/>
        <v>9.0586206896551724E-2</v>
      </c>
    </row>
    <row r="42" spans="1:14" x14ac:dyDescent="0.25">
      <c r="A42" s="42" t="s">
        <v>10</v>
      </c>
      <c r="B42" s="42"/>
      <c r="C42" s="26" t="s">
        <v>60</v>
      </c>
      <c r="D42" s="2">
        <v>1</v>
      </c>
      <c r="E42" s="2">
        <v>1</v>
      </c>
      <c r="F42" s="10">
        <v>1</v>
      </c>
      <c r="G42" s="19" t="str">
        <f t="shared" si="6"/>
        <v>21-100%</v>
      </c>
      <c r="H42" s="8">
        <f t="shared" si="7"/>
        <v>0.38793103448275862</v>
      </c>
      <c r="I42" s="8">
        <v>0.15</v>
      </c>
      <c r="J42" s="8">
        <f>Aruandesse2016!$F$43</f>
        <v>0.40632603406326034</v>
      </c>
      <c r="K42" s="24">
        <v>0.20699999999999999</v>
      </c>
      <c r="L42" s="24">
        <v>1</v>
      </c>
      <c r="M42" s="24">
        <f t="shared" si="8"/>
        <v>0.79300000000000004</v>
      </c>
      <c r="N42" s="24">
        <f t="shared" si="9"/>
        <v>0</v>
      </c>
    </row>
    <row r="43" spans="1:14" x14ac:dyDescent="0.25">
      <c r="A43" s="42"/>
      <c r="B43" s="42"/>
      <c r="C43" s="26" t="s">
        <v>61</v>
      </c>
      <c r="D43" s="2">
        <v>4</v>
      </c>
      <c r="E43" s="2">
        <v>4</v>
      </c>
      <c r="F43" s="10">
        <v>1</v>
      </c>
      <c r="G43" s="19" t="str">
        <f t="shared" si="6"/>
        <v>51-100%</v>
      </c>
      <c r="H43" s="8">
        <f t="shared" si="7"/>
        <v>0.38793103448275862</v>
      </c>
      <c r="I43" s="8">
        <v>0.15</v>
      </c>
      <c r="J43" s="8">
        <f>Aruandesse2016!$F$43</f>
        <v>0.40632603406326034</v>
      </c>
      <c r="K43" s="24">
        <v>0.51</v>
      </c>
      <c r="L43" s="24">
        <v>1</v>
      </c>
      <c r="M43" s="24">
        <f t="shared" si="8"/>
        <v>0.49</v>
      </c>
      <c r="N43" s="24">
        <f t="shared" si="9"/>
        <v>0</v>
      </c>
    </row>
    <row r="44" spans="1:14" x14ac:dyDescent="0.25">
      <c r="A44" s="42"/>
      <c r="B44" s="42"/>
      <c r="C44" s="26" t="s">
        <v>62</v>
      </c>
      <c r="D44" s="2">
        <v>5</v>
      </c>
      <c r="E44" s="2">
        <v>2</v>
      </c>
      <c r="F44" s="10">
        <v>0.4</v>
      </c>
      <c r="G44" s="19" t="str">
        <f t="shared" si="6"/>
        <v>12-77%</v>
      </c>
      <c r="H44" s="8">
        <f t="shared" si="7"/>
        <v>0.38793103448275862</v>
      </c>
      <c r="I44" s="8">
        <v>0.15</v>
      </c>
      <c r="J44" s="8">
        <f>Aruandesse2016!$F$43</f>
        <v>0.40632603406326034</v>
      </c>
      <c r="K44" s="24">
        <v>0.11799999999999999</v>
      </c>
      <c r="L44" s="24">
        <v>0.76900000000000002</v>
      </c>
      <c r="M44" s="24">
        <f t="shared" si="8"/>
        <v>0.28200000000000003</v>
      </c>
      <c r="N44" s="24">
        <f t="shared" si="9"/>
        <v>0.36899999999999999</v>
      </c>
    </row>
    <row r="45" spans="1:14" x14ac:dyDescent="0.25">
      <c r="A45" s="42"/>
      <c r="B45" s="42"/>
      <c r="C45" s="26" t="s">
        <v>63</v>
      </c>
      <c r="D45" s="2">
        <v>10</v>
      </c>
      <c r="E45" s="2">
        <v>2</v>
      </c>
      <c r="F45" s="10">
        <v>0.2</v>
      </c>
      <c r="G45" s="19" t="str">
        <f t="shared" si="6"/>
        <v>6-51%</v>
      </c>
      <c r="H45" s="8">
        <f t="shared" si="7"/>
        <v>0.38793103448275862</v>
      </c>
      <c r="I45" s="8">
        <v>0.15</v>
      </c>
      <c r="J45" s="8">
        <f>Aruandesse2016!$F$43</f>
        <v>0.40632603406326034</v>
      </c>
      <c r="K45" s="24">
        <v>5.7000000000000002E-2</v>
      </c>
      <c r="L45" s="24">
        <v>0.50900000000000001</v>
      </c>
      <c r="M45" s="24">
        <f t="shared" si="8"/>
        <v>0.14300000000000002</v>
      </c>
      <c r="N45" s="24">
        <f t="shared" si="9"/>
        <v>0.309</v>
      </c>
    </row>
    <row r="46" spans="1:14" x14ac:dyDescent="0.25">
      <c r="A46" s="42"/>
      <c r="B46" s="42"/>
      <c r="C46" s="26" t="s">
        <v>64</v>
      </c>
      <c r="D46" s="2">
        <v>12</v>
      </c>
      <c r="E46" s="2">
        <v>5</v>
      </c>
      <c r="F46" s="10">
        <v>0.41666666666666669</v>
      </c>
      <c r="G46" s="19" t="str">
        <f t="shared" si="6"/>
        <v>19-68%</v>
      </c>
      <c r="H46" s="8">
        <f t="shared" si="7"/>
        <v>0.38793103448275862</v>
      </c>
      <c r="I46" s="8">
        <v>0.15</v>
      </c>
      <c r="J46" s="8">
        <f>Aruandesse2016!$F$43</f>
        <v>0.40632603406326034</v>
      </c>
      <c r="K46" s="24">
        <v>0.193</v>
      </c>
      <c r="L46" s="24">
        <v>0.68100000000000005</v>
      </c>
      <c r="M46" s="24">
        <f t="shared" si="8"/>
        <v>0.22366666666666668</v>
      </c>
      <c r="N46" s="24">
        <f t="shared" si="9"/>
        <v>0.26433333333333336</v>
      </c>
    </row>
    <row r="47" spans="1:14" x14ac:dyDescent="0.25">
      <c r="A47" s="42"/>
      <c r="B47" s="42"/>
      <c r="C47" s="26" t="s">
        <v>65</v>
      </c>
      <c r="D47" s="2">
        <v>6</v>
      </c>
      <c r="E47" s="2">
        <v>0</v>
      </c>
      <c r="F47" s="10">
        <v>0</v>
      </c>
      <c r="G47" s="19" t="str">
        <f t="shared" si="6"/>
        <v>0-39%</v>
      </c>
      <c r="H47" s="8">
        <f t="shared" si="7"/>
        <v>0.38793103448275862</v>
      </c>
      <c r="I47" s="8">
        <v>0.15</v>
      </c>
      <c r="J47" s="8">
        <f>Aruandesse2016!$F$43</f>
        <v>0.40632603406326034</v>
      </c>
      <c r="K47" s="24">
        <v>0</v>
      </c>
      <c r="L47" s="24">
        <v>0.39</v>
      </c>
      <c r="M47" s="24">
        <f t="shared" si="8"/>
        <v>0</v>
      </c>
      <c r="N47" s="24">
        <f t="shared" si="9"/>
        <v>0.39</v>
      </c>
    </row>
    <row r="48" spans="1:14" x14ac:dyDescent="0.25">
      <c r="A48" s="42"/>
      <c r="B48" s="42"/>
      <c r="C48" s="26" t="s">
        <v>67</v>
      </c>
      <c r="D48" s="2">
        <v>1</v>
      </c>
      <c r="E48" s="2">
        <v>1</v>
      </c>
      <c r="F48" s="10">
        <v>1</v>
      </c>
      <c r="G48" s="19" t="str">
        <f t="shared" si="6"/>
        <v>21-100%</v>
      </c>
      <c r="H48" s="8">
        <f t="shared" si="7"/>
        <v>0.38793103448275862</v>
      </c>
      <c r="I48" s="8">
        <v>0.15</v>
      </c>
      <c r="J48" s="8">
        <f>Aruandesse2016!$F$43</f>
        <v>0.40632603406326034</v>
      </c>
      <c r="K48" s="24">
        <v>0.20699999999999999</v>
      </c>
      <c r="L48" s="24">
        <v>1</v>
      </c>
      <c r="M48" s="24">
        <f t="shared" si="8"/>
        <v>0.79300000000000004</v>
      </c>
      <c r="N48" s="24">
        <f t="shared" si="9"/>
        <v>0</v>
      </c>
    </row>
    <row r="49" spans="1:15" x14ac:dyDescent="0.25">
      <c r="A49" s="42"/>
      <c r="B49" s="42"/>
      <c r="C49" s="26" t="s">
        <v>66</v>
      </c>
      <c r="D49" s="2">
        <v>5</v>
      </c>
      <c r="E49" s="2">
        <v>2</v>
      </c>
      <c r="F49" s="10">
        <v>0.4</v>
      </c>
      <c r="G49" s="19" t="str">
        <f t="shared" si="6"/>
        <v>12-77%</v>
      </c>
      <c r="H49" s="8">
        <f t="shared" si="7"/>
        <v>0.38793103448275862</v>
      </c>
      <c r="I49" s="8">
        <v>0.15</v>
      </c>
      <c r="J49" s="8">
        <f>Aruandesse2016!$F$43</f>
        <v>0.40632603406326034</v>
      </c>
      <c r="K49" s="24">
        <v>0.11799999999999999</v>
      </c>
      <c r="L49" s="24">
        <v>0.76900000000000002</v>
      </c>
      <c r="M49" s="24">
        <f t="shared" si="8"/>
        <v>0.28200000000000003</v>
      </c>
      <c r="N49" s="24">
        <f t="shared" si="9"/>
        <v>0.36899999999999999</v>
      </c>
    </row>
    <row r="50" spans="1:15" x14ac:dyDescent="0.25">
      <c r="A50" s="42"/>
      <c r="B50" s="42"/>
      <c r="C50" s="26" t="s">
        <v>68</v>
      </c>
      <c r="D50" s="2">
        <v>10</v>
      </c>
      <c r="E50" s="2">
        <v>4</v>
      </c>
      <c r="F50" s="10">
        <v>0.4</v>
      </c>
      <c r="G50" s="19" t="str">
        <f t="shared" si="6"/>
        <v>17-69%</v>
      </c>
      <c r="H50" s="8">
        <f t="shared" si="7"/>
        <v>0.38793103448275862</v>
      </c>
      <c r="I50" s="8">
        <v>0.15</v>
      </c>
      <c r="J50" s="8">
        <f>Aruandesse2016!$F$43</f>
        <v>0.40632603406326034</v>
      </c>
      <c r="K50" s="24">
        <v>0.16800000000000001</v>
      </c>
      <c r="L50" s="24">
        <v>0.68700000000000006</v>
      </c>
      <c r="M50" s="24">
        <f t="shared" si="8"/>
        <v>0.23200000000000001</v>
      </c>
      <c r="N50" s="24">
        <f t="shared" si="9"/>
        <v>0.28700000000000003</v>
      </c>
    </row>
    <row r="51" spans="1:15" x14ac:dyDescent="0.25">
      <c r="A51" s="42"/>
      <c r="B51" s="42"/>
      <c r="C51" s="26" t="s">
        <v>69</v>
      </c>
      <c r="D51" s="2">
        <v>0</v>
      </c>
      <c r="E51" s="2">
        <v>0</v>
      </c>
      <c r="F51" s="28" t="s">
        <v>94</v>
      </c>
      <c r="G51" s="21" t="s">
        <v>47</v>
      </c>
      <c r="H51" s="8">
        <f t="shared" si="7"/>
        <v>0.38793103448275862</v>
      </c>
      <c r="I51" s="8">
        <v>0.15</v>
      </c>
      <c r="J51" s="8">
        <f>Aruandesse2016!$F$43</f>
        <v>0.40632603406326034</v>
      </c>
      <c r="K51" s="24"/>
      <c r="L51" s="24"/>
      <c r="M51" s="24" t="e">
        <f t="shared" si="8"/>
        <v>#VALUE!</v>
      </c>
      <c r="N51" s="24" t="e">
        <f t="shared" si="9"/>
        <v>#VALUE!</v>
      </c>
    </row>
    <row r="52" spans="1:15" x14ac:dyDescent="0.25">
      <c r="A52" s="42"/>
      <c r="B52" s="42"/>
      <c r="C52" s="26" t="s">
        <v>70</v>
      </c>
      <c r="D52" s="2">
        <v>8</v>
      </c>
      <c r="E52" s="2">
        <v>4</v>
      </c>
      <c r="F52" s="10">
        <v>0.5</v>
      </c>
      <c r="G52" s="19" t="str">
        <f t="shared" si="6"/>
        <v>22-79%</v>
      </c>
      <c r="H52" s="8">
        <f t="shared" si="7"/>
        <v>0.38793103448275862</v>
      </c>
      <c r="I52" s="8">
        <v>0.15</v>
      </c>
      <c r="J52" s="8">
        <f>Aruandesse2016!$F$43</f>
        <v>0.40632603406326034</v>
      </c>
      <c r="K52" s="24">
        <v>0.215</v>
      </c>
      <c r="L52" s="24">
        <v>0.78500000000000003</v>
      </c>
      <c r="M52" s="24">
        <f t="shared" si="8"/>
        <v>0.28500000000000003</v>
      </c>
      <c r="N52" s="24">
        <f t="shared" si="9"/>
        <v>0.28500000000000003</v>
      </c>
    </row>
    <row r="53" spans="1:15" x14ac:dyDescent="0.25">
      <c r="A53" s="42"/>
      <c r="B53" s="42"/>
      <c r="C53" s="26" t="s">
        <v>71</v>
      </c>
      <c r="D53" s="2">
        <v>19</v>
      </c>
      <c r="E53" s="2">
        <v>8</v>
      </c>
      <c r="F53" s="10">
        <v>0.42105263157894735</v>
      </c>
      <c r="G53" s="19" t="str">
        <f t="shared" si="6"/>
        <v>23-64%</v>
      </c>
      <c r="H53" s="8">
        <f t="shared" si="7"/>
        <v>0.38793103448275862</v>
      </c>
      <c r="I53" s="8">
        <v>0.15</v>
      </c>
      <c r="J53" s="8">
        <f>Aruandesse2016!$F$43</f>
        <v>0.40632603406326034</v>
      </c>
      <c r="K53" s="24">
        <v>0.23200000000000001</v>
      </c>
      <c r="L53" s="24">
        <v>0.63700000000000001</v>
      </c>
      <c r="M53" s="24">
        <f t="shared" si="8"/>
        <v>0.18905263157894733</v>
      </c>
      <c r="N53" s="24">
        <f t="shared" si="9"/>
        <v>0.21594736842105267</v>
      </c>
    </row>
    <row r="54" spans="1:15" x14ac:dyDescent="0.25">
      <c r="A54" s="42"/>
      <c r="B54" s="42"/>
      <c r="C54" s="3" t="s">
        <v>23</v>
      </c>
      <c r="D54" s="6">
        <v>81</v>
      </c>
      <c r="E54" s="6">
        <v>33</v>
      </c>
      <c r="F54" s="9">
        <v>0.40740740740740738</v>
      </c>
      <c r="G54" s="20" t="str">
        <f t="shared" si="6"/>
        <v>31-52%</v>
      </c>
      <c r="H54" s="8">
        <f t="shared" si="7"/>
        <v>0.38793103448275862</v>
      </c>
      <c r="I54" s="8">
        <v>0.15</v>
      </c>
      <c r="J54" s="8">
        <f>Aruandesse2016!$F$43</f>
        <v>0.40632603406326034</v>
      </c>
      <c r="K54" s="24">
        <v>0.307</v>
      </c>
      <c r="L54" s="24">
        <v>0.51600000000000001</v>
      </c>
      <c r="M54" s="24">
        <f t="shared" si="8"/>
        <v>0.10040740740740739</v>
      </c>
      <c r="N54" s="24">
        <f t="shared" si="9"/>
        <v>0.10859259259259263</v>
      </c>
    </row>
    <row r="55" spans="1:15" x14ac:dyDescent="0.25">
      <c r="A55" s="49" t="s">
        <v>24</v>
      </c>
      <c r="B55" s="50"/>
      <c r="C55" s="2"/>
      <c r="D55" s="6">
        <v>348</v>
      </c>
      <c r="E55" s="6">
        <v>135</v>
      </c>
      <c r="F55" s="9">
        <v>0.38793103448275862</v>
      </c>
      <c r="G55" s="20" t="str">
        <f t="shared" si="6"/>
        <v>34-44%</v>
      </c>
      <c r="H55" s="8">
        <f t="shared" si="7"/>
        <v>0.38793103448275862</v>
      </c>
      <c r="I55" s="8">
        <v>0.15</v>
      </c>
      <c r="K55" s="24">
        <v>0.33800000000000002</v>
      </c>
      <c r="L55" s="24">
        <v>0.44</v>
      </c>
      <c r="M55" s="24">
        <f t="shared" si="8"/>
        <v>4.9931034482758596E-2</v>
      </c>
      <c r="N55" s="24">
        <f t="shared" si="9"/>
        <v>5.2068965517241383E-2</v>
      </c>
    </row>
    <row r="57" spans="1:15" x14ac:dyDescent="0.25">
      <c r="A57" s="42" t="s">
        <v>0</v>
      </c>
      <c r="B57" s="42"/>
      <c r="C57" s="42" t="s">
        <v>26</v>
      </c>
      <c r="D57" s="41" t="s">
        <v>83</v>
      </c>
      <c r="E57" s="41" t="s">
        <v>92</v>
      </c>
      <c r="F57" s="41" t="s">
        <v>93</v>
      </c>
      <c r="G57" s="41" t="s">
        <v>42</v>
      </c>
    </row>
    <row r="58" spans="1:15" x14ac:dyDescent="0.25">
      <c r="A58" s="42"/>
      <c r="B58" s="42"/>
      <c r="C58" s="42"/>
      <c r="D58" s="42"/>
      <c r="E58" s="42"/>
      <c r="F58" s="42"/>
      <c r="G58" s="41"/>
    </row>
    <row r="59" spans="1:15" x14ac:dyDescent="0.25">
      <c r="A59" s="42"/>
      <c r="B59" s="42"/>
      <c r="C59" s="42"/>
      <c r="D59" s="42"/>
      <c r="E59" s="42"/>
      <c r="F59" s="42"/>
      <c r="G59" s="41"/>
    </row>
    <row r="60" spans="1:15" ht="90" x14ac:dyDescent="0.25">
      <c r="A60" s="42"/>
      <c r="B60" s="42"/>
      <c r="C60" s="42"/>
      <c r="D60" s="42"/>
      <c r="E60" s="42"/>
      <c r="F60" s="42"/>
      <c r="G60" s="41"/>
      <c r="K60" s="22" t="s">
        <v>43</v>
      </c>
      <c r="L60" s="22" t="s">
        <v>44</v>
      </c>
      <c r="M60" s="22" t="s">
        <v>45</v>
      </c>
      <c r="N60" s="22" t="s">
        <v>46</v>
      </c>
      <c r="O60" s="23"/>
    </row>
    <row r="61" spans="1:15" x14ac:dyDescent="0.25">
      <c r="A61" s="43" t="s">
        <v>1</v>
      </c>
      <c r="B61" s="44"/>
      <c r="C61" s="25" t="s">
        <v>54</v>
      </c>
      <c r="D61" s="2">
        <v>698</v>
      </c>
      <c r="E61" s="2">
        <v>102</v>
      </c>
      <c r="F61" s="10">
        <v>0.14613180515759314</v>
      </c>
      <c r="G61" s="19" t="str">
        <f>ROUND(K61*100,0)&amp;-ROUND(L61*100,0)&amp;"%"</f>
        <v>12-17%</v>
      </c>
      <c r="H61" s="8">
        <f>$F$82</f>
        <v>0.17388575015693661</v>
      </c>
      <c r="I61" s="8">
        <v>0.15</v>
      </c>
      <c r="J61" s="8">
        <f>Aruandesse2016!$G$43</f>
        <v>0.16811684275947794</v>
      </c>
      <c r="K61" s="24">
        <v>0.122</v>
      </c>
      <c r="L61" s="24">
        <v>0.17399999999999999</v>
      </c>
      <c r="M61" s="24">
        <f>F61-K61</f>
        <v>2.4131805157593139E-2</v>
      </c>
      <c r="N61" s="24">
        <f>L61-F61</f>
        <v>2.7868194842406852E-2</v>
      </c>
      <c r="O61" s="23"/>
    </row>
    <row r="62" spans="1:15" x14ac:dyDescent="0.25">
      <c r="A62" s="45"/>
      <c r="B62" s="46"/>
      <c r="C62" s="26" t="s">
        <v>55</v>
      </c>
      <c r="D62" s="2">
        <v>537</v>
      </c>
      <c r="E62" s="2">
        <v>76</v>
      </c>
      <c r="F62" s="10">
        <v>0.14152700186219738</v>
      </c>
      <c r="G62" s="19" t="str">
        <f t="shared" ref="G62:G82" si="10">ROUND(K62*100,0)&amp;-ROUND(L62*100,0)&amp;"%"</f>
        <v>12-17%</v>
      </c>
      <c r="H62" s="8">
        <f t="shared" ref="H62:H81" si="11">$F$82</f>
        <v>0.17388575015693661</v>
      </c>
      <c r="I62" s="8">
        <v>0.15</v>
      </c>
      <c r="J62" s="8">
        <f>Aruandesse2016!$G$43</f>
        <v>0.16811684275947794</v>
      </c>
      <c r="K62" s="24">
        <v>0.115</v>
      </c>
      <c r="L62" s="24">
        <v>0.17399999999999999</v>
      </c>
      <c r="M62" s="24">
        <f t="shared" ref="M62:M82" si="12">F62-K62</f>
        <v>2.6527001862197377E-2</v>
      </c>
      <c r="N62" s="24">
        <f t="shared" ref="N62:N82" si="13">L62-F62</f>
        <v>3.2472998137802606E-2</v>
      </c>
      <c r="O62" s="23"/>
    </row>
    <row r="63" spans="1:15" x14ac:dyDescent="0.25">
      <c r="A63" s="47"/>
      <c r="B63" s="48"/>
      <c r="C63" s="6" t="s">
        <v>4</v>
      </c>
      <c r="D63" s="6">
        <v>1235</v>
      </c>
      <c r="E63" s="6">
        <v>178</v>
      </c>
      <c r="F63" s="9">
        <v>0.14412955465587043</v>
      </c>
      <c r="G63" s="20" t="str">
        <f t="shared" si="10"/>
        <v>13-17%</v>
      </c>
      <c r="H63" s="8">
        <f t="shared" si="11"/>
        <v>0.17388575015693661</v>
      </c>
      <c r="I63" s="8">
        <v>0.15</v>
      </c>
      <c r="J63" s="8">
        <f>Aruandesse2016!$G$43</f>
        <v>0.16811684275947794</v>
      </c>
      <c r="K63" s="24">
        <v>0.126</v>
      </c>
      <c r="L63" s="24">
        <v>0.16500000000000001</v>
      </c>
      <c r="M63" s="24">
        <f t="shared" si="12"/>
        <v>1.8129554655870433E-2</v>
      </c>
      <c r="N63" s="24">
        <f t="shared" si="13"/>
        <v>2.0870445344129573E-2</v>
      </c>
      <c r="O63" s="23"/>
    </row>
    <row r="64" spans="1:15" x14ac:dyDescent="0.25">
      <c r="A64" s="42" t="s">
        <v>5</v>
      </c>
      <c r="B64" s="42"/>
      <c r="C64" s="26" t="s">
        <v>56</v>
      </c>
      <c r="D64" s="2">
        <v>403</v>
      </c>
      <c r="E64" s="2">
        <v>63</v>
      </c>
      <c r="F64" s="10">
        <v>0.15632754342431762</v>
      </c>
      <c r="G64" s="19" t="str">
        <f t="shared" si="10"/>
        <v>12-20%</v>
      </c>
      <c r="H64" s="8">
        <f t="shared" si="11"/>
        <v>0.17388575015693661</v>
      </c>
      <c r="I64" s="8">
        <v>0.15</v>
      </c>
      <c r="J64" s="8">
        <f>Aruandesse2016!$G$43</f>
        <v>0.16811684275947794</v>
      </c>
      <c r="K64" s="24">
        <v>0.124</v>
      </c>
      <c r="L64" s="24">
        <v>0.19500000000000001</v>
      </c>
      <c r="M64" s="24">
        <f t="shared" si="12"/>
        <v>3.2327543424317623E-2</v>
      </c>
      <c r="N64" s="24">
        <f t="shared" si="13"/>
        <v>3.8672456575682385E-2</v>
      </c>
      <c r="O64" s="23"/>
    </row>
    <row r="65" spans="1:15" x14ac:dyDescent="0.25">
      <c r="A65" s="42"/>
      <c r="B65" s="42"/>
      <c r="C65" s="26" t="s">
        <v>58</v>
      </c>
      <c r="D65" s="2">
        <v>343</v>
      </c>
      <c r="E65" s="2">
        <v>53</v>
      </c>
      <c r="F65" s="10">
        <v>0.15451895043731778</v>
      </c>
      <c r="G65" s="19" t="str">
        <f t="shared" si="10"/>
        <v>12-20%</v>
      </c>
      <c r="H65" s="8">
        <f t="shared" si="11"/>
        <v>0.17388575015693661</v>
      </c>
      <c r="I65" s="8">
        <v>0.15</v>
      </c>
      <c r="J65" s="8">
        <f>Aruandesse2016!$G$43</f>
        <v>0.16811684275947794</v>
      </c>
      <c r="K65" s="24">
        <v>0.12</v>
      </c>
      <c r="L65" s="24">
        <v>0.19700000000000001</v>
      </c>
      <c r="M65" s="24">
        <f t="shared" si="12"/>
        <v>3.4518950437317786E-2</v>
      </c>
      <c r="N65" s="24">
        <f t="shared" si="13"/>
        <v>4.2481049562682227E-2</v>
      </c>
      <c r="O65" s="23"/>
    </row>
    <row r="66" spans="1:15" x14ac:dyDescent="0.25">
      <c r="A66" s="42"/>
      <c r="B66" s="42"/>
      <c r="C66" s="26" t="s">
        <v>57</v>
      </c>
      <c r="D66" s="2">
        <v>388</v>
      </c>
      <c r="E66" s="2">
        <v>80</v>
      </c>
      <c r="F66" s="10">
        <v>0.20618556701030927</v>
      </c>
      <c r="G66" s="19" t="str">
        <f t="shared" si="10"/>
        <v>17-25%</v>
      </c>
      <c r="H66" s="8">
        <f t="shared" si="11"/>
        <v>0.17388575015693661</v>
      </c>
      <c r="I66" s="8">
        <v>0.15</v>
      </c>
      <c r="J66" s="8">
        <f>Aruandesse2016!$G$43</f>
        <v>0.16811684275947794</v>
      </c>
      <c r="K66" s="24">
        <v>0.16900000000000001</v>
      </c>
      <c r="L66" s="24">
        <v>0.249</v>
      </c>
      <c r="M66" s="24">
        <f t="shared" si="12"/>
        <v>3.7185567010309256E-2</v>
      </c>
      <c r="N66" s="24">
        <f t="shared" si="13"/>
        <v>4.2814432989690732E-2</v>
      </c>
      <c r="O66" s="23"/>
    </row>
    <row r="67" spans="1:15" x14ac:dyDescent="0.25">
      <c r="A67" s="42"/>
      <c r="B67" s="42"/>
      <c r="C67" s="26" t="s">
        <v>59</v>
      </c>
      <c r="D67" s="2">
        <v>187</v>
      </c>
      <c r="E67" s="2">
        <v>40</v>
      </c>
      <c r="F67" s="10">
        <v>0.21390374331550802</v>
      </c>
      <c r="G67" s="19" t="str">
        <f t="shared" si="10"/>
        <v>16-28%</v>
      </c>
      <c r="H67" s="8">
        <f t="shared" si="11"/>
        <v>0.17388575015693661</v>
      </c>
      <c r="I67" s="8">
        <v>0.15</v>
      </c>
      <c r="J67" s="8">
        <f>Aruandesse2016!$G$43</f>
        <v>0.16811684275947794</v>
      </c>
      <c r="K67" s="24">
        <v>0.161</v>
      </c>
      <c r="L67" s="24">
        <v>0.27800000000000002</v>
      </c>
      <c r="M67" s="24">
        <f t="shared" si="12"/>
        <v>5.2903743315508012E-2</v>
      </c>
      <c r="N67" s="24">
        <f t="shared" si="13"/>
        <v>6.4096256684492009E-2</v>
      </c>
      <c r="O67" s="23"/>
    </row>
    <row r="68" spans="1:15" x14ac:dyDescent="0.25">
      <c r="A68" s="42"/>
      <c r="B68" s="42"/>
      <c r="C68" s="27" t="s">
        <v>27</v>
      </c>
      <c r="D68" s="6">
        <v>1321</v>
      </c>
      <c r="E68" s="6">
        <v>236</v>
      </c>
      <c r="F68" s="9">
        <v>0.17865253595760788</v>
      </c>
      <c r="G68" s="20" t="str">
        <f t="shared" si="10"/>
        <v>16-20%</v>
      </c>
      <c r="H68" s="8">
        <f t="shared" si="11"/>
        <v>0.17388575015693661</v>
      </c>
      <c r="I68" s="8">
        <v>0.15</v>
      </c>
      <c r="J68" s="8">
        <f>Aruandesse2016!$G$43</f>
        <v>0.16811684275947794</v>
      </c>
      <c r="K68" s="24">
        <v>0.159</v>
      </c>
      <c r="L68" s="24">
        <v>0.2</v>
      </c>
      <c r="M68" s="24">
        <f t="shared" si="12"/>
        <v>1.9652535957607881E-2</v>
      </c>
      <c r="N68" s="24">
        <f t="shared" si="13"/>
        <v>2.1347464042392128E-2</v>
      </c>
      <c r="O68" s="23"/>
    </row>
    <row r="69" spans="1:15" x14ac:dyDescent="0.25">
      <c r="A69" s="42" t="s">
        <v>10</v>
      </c>
      <c r="B69" s="42"/>
      <c r="C69" s="26" t="s">
        <v>60</v>
      </c>
      <c r="D69" s="2">
        <v>21</v>
      </c>
      <c r="E69" s="2">
        <v>4</v>
      </c>
      <c r="F69" s="10">
        <v>0.19047619047619047</v>
      </c>
      <c r="G69" s="19" t="str">
        <f t="shared" si="10"/>
        <v>8-40%</v>
      </c>
      <c r="H69" s="8">
        <f t="shared" si="11"/>
        <v>0.17388575015693661</v>
      </c>
      <c r="I69" s="8">
        <v>0.15</v>
      </c>
      <c r="J69" s="8">
        <f>Aruandesse2016!$G$43</f>
        <v>0.16811684275947794</v>
      </c>
      <c r="K69" s="24">
        <v>7.6999999999999999E-2</v>
      </c>
      <c r="L69" s="24">
        <v>0.4</v>
      </c>
      <c r="M69" s="24">
        <f t="shared" si="12"/>
        <v>0.11347619047619047</v>
      </c>
      <c r="N69" s="24">
        <f t="shared" si="13"/>
        <v>0.20952380952380956</v>
      </c>
      <c r="O69" s="23"/>
    </row>
    <row r="70" spans="1:15" x14ac:dyDescent="0.25">
      <c r="A70" s="42"/>
      <c r="B70" s="42"/>
      <c r="C70" s="26" t="s">
        <v>61</v>
      </c>
      <c r="D70" s="2">
        <v>42</v>
      </c>
      <c r="E70" s="2">
        <v>6</v>
      </c>
      <c r="F70" s="10">
        <v>0.14285714285714285</v>
      </c>
      <c r="G70" s="19" t="str">
        <f t="shared" si="10"/>
        <v>7-28%</v>
      </c>
      <c r="H70" s="8">
        <f t="shared" si="11"/>
        <v>0.17388575015693661</v>
      </c>
      <c r="I70" s="8">
        <v>0.15</v>
      </c>
      <c r="J70" s="8">
        <f>Aruandesse2016!$G$43</f>
        <v>0.16811684275947794</v>
      </c>
      <c r="K70" s="24">
        <v>6.7000000000000004E-2</v>
      </c>
      <c r="L70" s="24">
        <v>0.27900000000000003</v>
      </c>
      <c r="M70" s="24">
        <f t="shared" si="12"/>
        <v>7.5857142857142845E-2</v>
      </c>
      <c r="N70" s="24">
        <f t="shared" si="13"/>
        <v>0.13614285714285718</v>
      </c>
      <c r="O70" s="23"/>
    </row>
    <row r="71" spans="1:15" x14ac:dyDescent="0.25">
      <c r="A71" s="42"/>
      <c r="B71" s="42"/>
      <c r="C71" s="26" t="s">
        <v>62</v>
      </c>
      <c r="D71" s="2">
        <v>65</v>
      </c>
      <c r="E71" s="2">
        <v>20</v>
      </c>
      <c r="F71" s="10">
        <v>0.30769230769230771</v>
      </c>
      <c r="G71" s="19" t="str">
        <f t="shared" si="10"/>
        <v>21-43%</v>
      </c>
      <c r="H71" s="8">
        <f t="shared" si="11"/>
        <v>0.17388575015693661</v>
      </c>
      <c r="I71" s="8">
        <v>0.15</v>
      </c>
      <c r="J71" s="8">
        <f>Aruandesse2016!$G$43</f>
        <v>0.16811684275947794</v>
      </c>
      <c r="K71" s="24">
        <v>0.20899999999999999</v>
      </c>
      <c r="L71" s="24">
        <v>0.42799999999999999</v>
      </c>
      <c r="M71" s="24">
        <f t="shared" si="12"/>
        <v>9.8692307692307718E-2</v>
      </c>
      <c r="N71" s="24">
        <f t="shared" si="13"/>
        <v>0.12030769230769228</v>
      </c>
      <c r="O71" s="23"/>
    </row>
    <row r="72" spans="1:15" x14ac:dyDescent="0.25">
      <c r="A72" s="42"/>
      <c r="B72" s="42"/>
      <c r="C72" s="26" t="s">
        <v>63</v>
      </c>
      <c r="D72" s="2">
        <v>64</v>
      </c>
      <c r="E72" s="2">
        <v>12</v>
      </c>
      <c r="F72" s="10">
        <v>0.1875</v>
      </c>
      <c r="G72" s="19" t="str">
        <f t="shared" si="10"/>
        <v>11-30%</v>
      </c>
      <c r="H72" s="8">
        <f t="shared" si="11"/>
        <v>0.17388575015693661</v>
      </c>
      <c r="I72" s="8">
        <v>0.15</v>
      </c>
      <c r="J72" s="8">
        <f>Aruandesse2016!$G$43</f>
        <v>0.16811684275947794</v>
      </c>
      <c r="K72" s="24">
        <v>0.111</v>
      </c>
      <c r="L72" s="24">
        <v>0.29899999999999999</v>
      </c>
      <c r="M72" s="24">
        <f t="shared" si="12"/>
        <v>7.6499999999999999E-2</v>
      </c>
      <c r="N72" s="24">
        <f t="shared" si="13"/>
        <v>0.11149999999999999</v>
      </c>
      <c r="O72" s="23"/>
    </row>
    <row r="73" spans="1:15" x14ac:dyDescent="0.25">
      <c r="A73" s="42"/>
      <c r="B73" s="42"/>
      <c r="C73" s="26" t="s">
        <v>64</v>
      </c>
      <c r="D73" s="2">
        <v>62</v>
      </c>
      <c r="E73" s="2">
        <v>9</v>
      </c>
      <c r="F73" s="10">
        <v>0.14516129032258066</v>
      </c>
      <c r="G73" s="19" t="str">
        <f t="shared" si="10"/>
        <v>8-25%</v>
      </c>
      <c r="H73" s="8">
        <f t="shared" si="11"/>
        <v>0.17388575015693661</v>
      </c>
      <c r="I73" s="8">
        <v>0.15</v>
      </c>
      <c r="J73" s="8">
        <f>Aruandesse2016!$G$43</f>
        <v>0.16811684275947794</v>
      </c>
      <c r="K73" s="24">
        <v>7.8E-2</v>
      </c>
      <c r="L73" s="24">
        <v>0.254</v>
      </c>
      <c r="M73" s="24">
        <f t="shared" si="12"/>
        <v>6.7161290322580655E-2</v>
      </c>
      <c r="N73" s="24">
        <f t="shared" si="13"/>
        <v>0.10883870967741935</v>
      </c>
      <c r="O73" s="23"/>
    </row>
    <row r="74" spans="1:15" x14ac:dyDescent="0.25">
      <c r="A74" s="42"/>
      <c r="B74" s="42"/>
      <c r="C74" s="26" t="s">
        <v>65</v>
      </c>
      <c r="D74" s="2">
        <v>25</v>
      </c>
      <c r="E74" s="2">
        <v>7</v>
      </c>
      <c r="F74" s="10">
        <v>0.28000000000000003</v>
      </c>
      <c r="G74" s="19" t="str">
        <f t="shared" si="10"/>
        <v>14-48%</v>
      </c>
      <c r="H74" s="8">
        <f t="shared" si="11"/>
        <v>0.17388575015693661</v>
      </c>
      <c r="I74" s="8">
        <v>0.15</v>
      </c>
      <c r="J74" s="8">
        <f>Aruandesse2016!$G$43</f>
        <v>0.16811684275947794</v>
      </c>
      <c r="K74" s="24">
        <v>0.14299999999999999</v>
      </c>
      <c r="L74" s="24">
        <v>0.47599999999999998</v>
      </c>
      <c r="M74" s="24">
        <f t="shared" si="12"/>
        <v>0.13700000000000004</v>
      </c>
      <c r="N74" s="24">
        <f t="shared" si="13"/>
        <v>0.19599999999999995</v>
      </c>
      <c r="O74" s="23"/>
    </row>
    <row r="75" spans="1:15" x14ac:dyDescent="0.25">
      <c r="A75" s="42"/>
      <c r="B75" s="42"/>
      <c r="C75" s="26" t="s">
        <v>67</v>
      </c>
      <c r="D75" s="2">
        <v>37</v>
      </c>
      <c r="E75" s="2">
        <v>11</v>
      </c>
      <c r="F75" s="10">
        <v>0.29729729729729731</v>
      </c>
      <c r="G75" s="19" t="str">
        <f t="shared" si="10"/>
        <v>18-46%</v>
      </c>
      <c r="H75" s="8">
        <f t="shared" si="11"/>
        <v>0.17388575015693661</v>
      </c>
      <c r="I75" s="8">
        <v>0.15</v>
      </c>
      <c r="J75" s="8">
        <f>Aruandesse2016!$G$43</f>
        <v>0.16811684275947794</v>
      </c>
      <c r="K75" s="24">
        <v>0.17499999999999999</v>
      </c>
      <c r="L75" s="24">
        <v>0.45800000000000002</v>
      </c>
      <c r="M75" s="24">
        <f t="shared" si="12"/>
        <v>0.12229729729729732</v>
      </c>
      <c r="N75" s="24">
        <f t="shared" si="13"/>
        <v>0.1607027027027027</v>
      </c>
      <c r="O75" s="23"/>
    </row>
    <row r="76" spans="1:15" x14ac:dyDescent="0.25">
      <c r="A76" s="42"/>
      <c r="B76" s="42"/>
      <c r="C76" s="26" t="s">
        <v>66</v>
      </c>
      <c r="D76" s="2">
        <v>59</v>
      </c>
      <c r="E76" s="2">
        <v>18</v>
      </c>
      <c r="F76" s="10">
        <v>0.30508474576271188</v>
      </c>
      <c r="G76" s="19" t="str">
        <f t="shared" si="10"/>
        <v>20-43%</v>
      </c>
      <c r="H76" s="8">
        <f t="shared" si="11"/>
        <v>0.17388575015693661</v>
      </c>
      <c r="I76" s="8">
        <v>0.15</v>
      </c>
      <c r="J76" s="8">
        <f>Aruandesse2016!$G$43</f>
        <v>0.16811684275947794</v>
      </c>
      <c r="K76" s="24">
        <v>0.20300000000000001</v>
      </c>
      <c r="L76" s="24">
        <v>0.432</v>
      </c>
      <c r="M76" s="24">
        <f t="shared" si="12"/>
        <v>0.10208474576271187</v>
      </c>
      <c r="N76" s="24">
        <f t="shared" si="13"/>
        <v>0.12691525423728811</v>
      </c>
      <c r="O76" s="23"/>
    </row>
    <row r="77" spans="1:15" x14ac:dyDescent="0.25">
      <c r="A77" s="42"/>
      <c r="B77" s="42"/>
      <c r="C77" s="26" t="s">
        <v>68</v>
      </c>
      <c r="D77" s="2">
        <v>62</v>
      </c>
      <c r="E77" s="2">
        <v>19</v>
      </c>
      <c r="F77" s="10">
        <v>0.30645161290322581</v>
      </c>
      <c r="G77" s="19" t="str">
        <f t="shared" si="10"/>
        <v>21-43%</v>
      </c>
      <c r="H77" s="8">
        <f t="shared" si="11"/>
        <v>0.17388575015693661</v>
      </c>
      <c r="I77" s="8">
        <v>0.15</v>
      </c>
      <c r="J77" s="8">
        <f>Aruandesse2016!$G$43</f>
        <v>0.16811684275947794</v>
      </c>
      <c r="K77" s="24">
        <v>0.20599999999999999</v>
      </c>
      <c r="L77" s="24">
        <v>0.42899999999999999</v>
      </c>
      <c r="M77" s="24">
        <f t="shared" si="12"/>
        <v>0.10045161290322582</v>
      </c>
      <c r="N77" s="24">
        <f t="shared" si="13"/>
        <v>0.12254838709677418</v>
      </c>
      <c r="O77" s="23"/>
    </row>
    <row r="78" spans="1:15" x14ac:dyDescent="0.25">
      <c r="A78" s="42"/>
      <c r="B78" s="42"/>
      <c r="C78" s="26" t="s">
        <v>69</v>
      </c>
      <c r="D78" s="2">
        <v>6</v>
      </c>
      <c r="E78" s="2">
        <v>3</v>
      </c>
      <c r="F78" s="10">
        <v>0.5</v>
      </c>
      <c r="G78" s="19" t="str">
        <f t="shared" si="10"/>
        <v>19-81%</v>
      </c>
      <c r="H78" s="8">
        <f t="shared" si="11"/>
        <v>0.17388575015693661</v>
      </c>
      <c r="I78" s="8">
        <v>0.15</v>
      </c>
      <c r="J78" s="8">
        <f>Aruandesse2016!$G$43</f>
        <v>0.16811684275947794</v>
      </c>
      <c r="K78" s="24">
        <v>0.188</v>
      </c>
      <c r="L78" s="24">
        <v>0.81200000000000006</v>
      </c>
      <c r="M78" s="24">
        <f t="shared" si="12"/>
        <v>0.312</v>
      </c>
      <c r="N78" s="24">
        <f t="shared" si="13"/>
        <v>0.31200000000000006</v>
      </c>
      <c r="O78" s="23"/>
    </row>
    <row r="79" spans="1:15" x14ac:dyDescent="0.25">
      <c r="A79" s="42"/>
      <c r="B79" s="42"/>
      <c r="C79" s="26" t="s">
        <v>70</v>
      </c>
      <c r="D79" s="2">
        <v>53</v>
      </c>
      <c r="E79" s="2">
        <v>10</v>
      </c>
      <c r="F79" s="10">
        <v>0.18867924528301888</v>
      </c>
      <c r="G79" s="19" t="str">
        <f t="shared" si="10"/>
        <v>11-31%</v>
      </c>
      <c r="H79" s="8">
        <f t="shared" si="11"/>
        <v>0.17388575015693661</v>
      </c>
      <c r="I79" s="8">
        <v>0.15</v>
      </c>
      <c r="J79" s="8">
        <f>Aruandesse2016!$G$43</f>
        <v>0.16811684275947794</v>
      </c>
      <c r="K79" s="24">
        <v>0.106</v>
      </c>
      <c r="L79" s="24">
        <v>0.314</v>
      </c>
      <c r="M79" s="24">
        <f t="shared" si="12"/>
        <v>8.2679245283018885E-2</v>
      </c>
      <c r="N79" s="24">
        <f t="shared" si="13"/>
        <v>0.12532075471698112</v>
      </c>
      <c r="O79" s="23"/>
    </row>
    <row r="80" spans="1:15" x14ac:dyDescent="0.25">
      <c r="A80" s="42"/>
      <c r="B80" s="42"/>
      <c r="C80" s="26" t="s">
        <v>71</v>
      </c>
      <c r="D80" s="2">
        <v>134</v>
      </c>
      <c r="E80" s="2">
        <v>21</v>
      </c>
      <c r="F80" s="10">
        <v>0.15671641791044777</v>
      </c>
      <c r="G80" s="19" t="str">
        <f t="shared" si="10"/>
        <v>11-23%</v>
      </c>
      <c r="H80" s="8">
        <f t="shared" si="11"/>
        <v>0.17388575015693661</v>
      </c>
      <c r="I80" s="8">
        <v>0.15</v>
      </c>
      <c r="J80" s="8">
        <f>Aruandesse2016!$G$43</f>
        <v>0.16811684275947794</v>
      </c>
      <c r="K80" s="24">
        <v>0.105</v>
      </c>
      <c r="L80" s="24">
        <v>0.22800000000000001</v>
      </c>
      <c r="M80" s="24">
        <f t="shared" si="12"/>
        <v>5.1716417910447773E-2</v>
      </c>
      <c r="N80" s="24">
        <f t="shared" si="13"/>
        <v>7.1283582089552239E-2</v>
      </c>
      <c r="O80" s="23"/>
    </row>
    <row r="81" spans="1:15" x14ac:dyDescent="0.25">
      <c r="A81" s="42"/>
      <c r="B81" s="42"/>
      <c r="C81" s="3" t="s">
        <v>23</v>
      </c>
      <c r="D81" s="6">
        <v>630</v>
      </c>
      <c r="E81" s="6">
        <v>140</v>
      </c>
      <c r="F81" s="9">
        <v>0.22222222222222221</v>
      </c>
      <c r="G81" s="20" t="str">
        <f t="shared" si="10"/>
        <v>19-26%</v>
      </c>
      <c r="H81" s="8">
        <f t="shared" si="11"/>
        <v>0.17388575015693661</v>
      </c>
      <c r="I81" s="8">
        <v>0.15</v>
      </c>
      <c r="J81" s="8">
        <f>Aruandesse2016!$G$43</f>
        <v>0.16811684275947794</v>
      </c>
      <c r="K81" s="24">
        <v>0.192</v>
      </c>
      <c r="L81" s="24">
        <v>0.25600000000000001</v>
      </c>
      <c r="M81" s="24">
        <f t="shared" si="12"/>
        <v>3.0222222222222206E-2</v>
      </c>
      <c r="N81" s="24">
        <f t="shared" si="13"/>
        <v>3.3777777777777795E-2</v>
      </c>
      <c r="O81" s="23"/>
    </row>
    <row r="82" spans="1:15" x14ac:dyDescent="0.25">
      <c r="A82" s="49" t="s">
        <v>24</v>
      </c>
      <c r="B82" s="50"/>
      <c r="C82" s="2"/>
      <c r="D82" s="6">
        <v>3186</v>
      </c>
      <c r="E82" s="6">
        <v>554</v>
      </c>
      <c r="F82" s="9">
        <v>0.17388575015693661</v>
      </c>
      <c r="G82" s="20" t="str">
        <f t="shared" si="10"/>
        <v>16-19%</v>
      </c>
      <c r="K82" s="24">
        <v>0.161</v>
      </c>
      <c r="L82" s="24">
        <v>0.188</v>
      </c>
      <c r="M82" s="24">
        <f t="shared" si="12"/>
        <v>1.2885750156936604E-2</v>
      </c>
      <c r="N82" s="24">
        <f t="shared" si="13"/>
        <v>1.4114249843063392E-2</v>
      </c>
      <c r="O82" s="23"/>
    </row>
    <row r="85" spans="1:15" ht="53.25" customHeight="1" x14ac:dyDescent="0.25">
      <c r="A85" s="52" t="s">
        <v>29</v>
      </c>
      <c r="B85" s="51" t="s">
        <v>75</v>
      </c>
      <c r="C85" s="51"/>
      <c r="D85" s="51" t="s">
        <v>77</v>
      </c>
      <c r="E85" s="51"/>
      <c r="F85" s="51" t="s">
        <v>76</v>
      </c>
      <c r="G85" s="51"/>
    </row>
    <row r="86" spans="1:15" ht="105" x14ac:dyDescent="0.25">
      <c r="A86" s="52"/>
      <c r="B86" s="16" t="s">
        <v>78</v>
      </c>
      <c r="C86" s="16" t="s">
        <v>79</v>
      </c>
      <c r="D86" s="16" t="s">
        <v>80</v>
      </c>
      <c r="E86" s="16" t="s">
        <v>79</v>
      </c>
      <c r="F86" s="16" t="s">
        <v>81</v>
      </c>
      <c r="G86" s="16" t="s">
        <v>82</v>
      </c>
    </row>
    <row r="87" spans="1:15" x14ac:dyDescent="0.25">
      <c r="A87" s="18" t="s">
        <v>32</v>
      </c>
      <c r="B87" s="2">
        <v>17</v>
      </c>
      <c r="C87" s="2">
        <v>47</v>
      </c>
      <c r="D87" s="2">
        <v>5</v>
      </c>
      <c r="E87" s="2">
        <v>2</v>
      </c>
      <c r="F87" s="10">
        <f>D87/B87</f>
        <v>0.29411764705882354</v>
      </c>
      <c r="G87" s="10">
        <f>E87/C87</f>
        <v>4.2553191489361701E-2</v>
      </c>
    </row>
    <row r="88" spans="1:15" x14ac:dyDescent="0.25">
      <c r="A88" s="18" t="s">
        <v>33</v>
      </c>
      <c r="B88" s="2">
        <v>21</v>
      </c>
      <c r="C88" s="2">
        <v>102</v>
      </c>
      <c r="D88" s="2">
        <v>9</v>
      </c>
      <c r="E88" s="2">
        <v>7</v>
      </c>
      <c r="F88" s="10">
        <f t="shared" ref="F88:G93" si="14">D88/B88</f>
        <v>0.42857142857142855</v>
      </c>
      <c r="G88" s="10">
        <f t="shared" si="14"/>
        <v>6.8627450980392163E-2</v>
      </c>
    </row>
    <row r="89" spans="1:15" x14ac:dyDescent="0.25">
      <c r="A89" s="18" t="s">
        <v>34</v>
      </c>
      <c r="B89" s="2">
        <v>51</v>
      </c>
      <c r="C89" s="2">
        <v>391</v>
      </c>
      <c r="D89" s="2">
        <v>6</v>
      </c>
      <c r="E89" s="2">
        <v>33</v>
      </c>
      <c r="F89" s="10">
        <f t="shared" si="14"/>
        <v>0.11764705882352941</v>
      </c>
      <c r="G89" s="10">
        <f t="shared" si="14"/>
        <v>8.4398976982097182E-2</v>
      </c>
    </row>
    <row r="90" spans="1:15" x14ac:dyDescent="0.25">
      <c r="A90" s="18" t="s">
        <v>35</v>
      </c>
      <c r="B90" s="2">
        <v>87</v>
      </c>
      <c r="C90" s="2">
        <v>740</v>
      </c>
      <c r="D90" s="2">
        <v>31</v>
      </c>
      <c r="E90" s="2">
        <v>61</v>
      </c>
      <c r="F90" s="10">
        <f t="shared" si="14"/>
        <v>0.35632183908045978</v>
      </c>
      <c r="G90" s="10">
        <f t="shared" si="14"/>
        <v>8.2432432432432437E-2</v>
      </c>
    </row>
    <row r="91" spans="1:15" x14ac:dyDescent="0.25">
      <c r="A91" s="18" t="s">
        <v>36</v>
      </c>
      <c r="B91" s="2">
        <v>106</v>
      </c>
      <c r="C91" s="2">
        <v>1173</v>
      </c>
      <c r="D91" s="2">
        <v>45</v>
      </c>
      <c r="E91" s="2">
        <v>217</v>
      </c>
      <c r="F91" s="10">
        <f t="shared" si="14"/>
        <v>0.42452830188679247</v>
      </c>
      <c r="G91" s="10">
        <f t="shared" si="14"/>
        <v>0.18499573742540495</v>
      </c>
    </row>
    <row r="92" spans="1:15" x14ac:dyDescent="0.25">
      <c r="A92" s="14" t="s">
        <v>37</v>
      </c>
      <c r="B92" s="2">
        <v>66</v>
      </c>
      <c r="C92" s="2">
        <v>733</v>
      </c>
      <c r="D92" s="2">
        <v>39</v>
      </c>
      <c r="E92" s="2">
        <v>234</v>
      </c>
      <c r="F92" s="10">
        <f t="shared" si="14"/>
        <v>0.59090909090909094</v>
      </c>
      <c r="G92" s="10">
        <f t="shared" si="14"/>
        <v>0.31923601637107774</v>
      </c>
    </row>
    <row r="93" spans="1:15" x14ac:dyDescent="0.25">
      <c r="A93" s="13" t="s">
        <v>24</v>
      </c>
      <c r="B93" s="6">
        <v>348</v>
      </c>
      <c r="C93" s="6">
        <v>3186</v>
      </c>
      <c r="D93" s="6">
        <v>135</v>
      </c>
      <c r="E93" s="6">
        <v>554</v>
      </c>
      <c r="F93" s="9">
        <f t="shared" si="14"/>
        <v>0.38793103448275862</v>
      </c>
      <c r="G93" s="9">
        <f>E93/C93</f>
        <v>0.17388575015693661</v>
      </c>
    </row>
    <row r="94" spans="1:15" x14ac:dyDescent="0.25">
      <c r="A94" s="13" t="s">
        <v>24</v>
      </c>
      <c r="B94" s="39">
        <f>SUM(B93:C93)</f>
        <v>3534</v>
      </c>
      <c r="C94" s="39"/>
      <c r="D94" s="39">
        <f>SUM(D93:E93)</f>
        <v>689</v>
      </c>
      <c r="E94" s="39"/>
      <c r="F94" s="40">
        <f>D94/B94</f>
        <v>0.19496321448783249</v>
      </c>
      <c r="G94" s="40"/>
    </row>
  </sheetData>
  <mergeCells count="37">
    <mergeCell ref="G3:G6"/>
    <mergeCell ref="A7:B9"/>
    <mergeCell ref="A10:B14"/>
    <mergeCell ref="A15:B27"/>
    <mergeCell ref="A28:B28"/>
    <mergeCell ref="A3:B6"/>
    <mergeCell ref="C3:C6"/>
    <mergeCell ref="D3:D6"/>
    <mergeCell ref="E3:E6"/>
    <mergeCell ref="F3:F6"/>
    <mergeCell ref="B94:C94"/>
    <mergeCell ref="D94:E94"/>
    <mergeCell ref="F94:G94"/>
    <mergeCell ref="A82:B82"/>
    <mergeCell ref="D85:E85"/>
    <mergeCell ref="A85:A86"/>
    <mergeCell ref="B85:C85"/>
    <mergeCell ref="A69:B81"/>
    <mergeCell ref="F85:G85"/>
    <mergeCell ref="D57:D60"/>
    <mergeCell ref="E57:E60"/>
    <mergeCell ref="F57:F60"/>
    <mergeCell ref="A61:B63"/>
    <mergeCell ref="A64:B68"/>
    <mergeCell ref="A57:B60"/>
    <mergeCell ref="C57:C60"/>
    <mergeCell ref="G57:G60"/>
    <mergeCell ref="A37:B41"/>
    <mergeCell ref="A42:B54"/>
    <mergeCell ref="A55:B55"/>
    <mergeCell ref="A34:B36"/>
    <mergeCell ref="G30:G33"/>
    <mergeCell ref="A30:B33"/>
    <mergeCell ref="C30:C33"/>
    <mergeCell ref="D30:D33"/>
    <mergeCell ref="E30:E33"/>
    <mergeCell ref="F30:F3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topLeftCell="A17" workbookViewId="0">
      <selection activeCell="F35" sqref="F35:G35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140625" customWidth="1"/>
    <col min="13" max="13" width="28.7109375" bestFit="1" customWidth="1"/>
  </cols>
  <sheetData>
    <row r="1" spans="1:8" ht="15" customHeight="1" x14ac:dyDescent="0.2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25">
      <c r="A3" s="42" t="s">
        <v>0</v>
      </c>
      <c r="B3" s="42"/>
      <c r="C3" s="42" t="s">
        <v>26</v>
      </c>
      <c r="D3" s="41" t="s">
        <v>86</v>
      </c>
      <c r="E3" s="41" t="s">
        <v>87</v>
      </c>
      <c r="F3" s="41" t="s">
        <v>88</v>
      </c>
    </row>
    <row r="4" spans="1:8" x14ac:dyDescent="0.25">
      <c r="A4" s="42"/>
      <c r="B4" s="42"/>
      <c r="C4" s="42"/>
      <c r="D4" s="42"/>
      <c r="E4" s="42"/>
      <c r="F4" s="42"/>
    </row>
    <row r="5" spans="1:8" x14ac:dyDescent="0.25">
      <c r="A5" s="42"/>
      <c r="B5" s="42"/>
      <c r="C5" s="42"/>
      <c r="D5" s="42"/>
      <c r="E5" s="42"/>
      <c r="F5" s="42"/>
    </row>
    <row r="6" spans="1:8" x14ac:dyDescent="0.25">
      <c r="A6" s="42"/>
      <c r="B6" s="42"/>
      <c r="C6" s="42"/>
      <c r="D6" s="42"/>
      <c r="E6" s="42"/>
      <c r="F6" s="42"/>
    </row>
    <row r="7" spans="1:8" x14ac:dyDescent="0.25">
      <c r="A7" s="43" t="s">
        <v>1</v>
      </c>
      <c r="B7" s="44"/>
      <c r="C7" s="25" t="s">
        <v>54</v>
      </c>
      <c r="D7" s="2">
        <v>787</v>
      </c>
      <c r="E7" s="2">
        <v>142</v>
      </c>
      <c r="F7" s="10">
        <f>E7/D7</f>
        <v>0.18043202033036848</v>
      </c>
      <c r="G7" s="8">
        <f t="shared" ref="G7:G28" si="0">$F$28</f>
        <v>0.19509506751171121</v>
      </c>
      <c r="H7" s="8">
        <v>0.15</v>
      </c>
    </row>
    <row r="8" spans="1:8" x14ac:dyDescent="0.25">
      <c r="A8" s="45"/>
      <c r="B8" s="46"/>
      <c r="C8" s="26" t="s">
        <v>55</v>
      </c>
      <c r="D8" s="2">
        <v>572</v>
      </c>
      <c r="E8" s="2">
        <v>96</v>
      </c>
      <c r="F8" s="10">
        <f t="shared" ref="F8:F28" si="1">E8/D8</f>
        <v>0.16783216783216784</v>
      </c>
      <c r="G8" s="8">
        <f t="shared" si="0"/>
        <v>0.19509506751171121</v>
      </c>
      <c r="H8" s="8">
        <v>0.15</v>
      </c>
    </row>
    <row r="9" spans="1:8" x14ac:dyDescent="0.25">
      <c r="A9" s="47"/>
      <c r="B9" s="48"/>
      <c r="C9" s="6" t="s">
        <v>4</v>
      </c>
      <c r="D9" s="6">
        <v>1359</v>
      </c>
      <c r="E9" s="6">
        <v>238</v>
      </c>
      <c r="F9" s="9">
        <f t="shared" si="1"/>
        <v>0.17512877115526121</v>
      </c>
      <c r="G9" s="8">
        <f t="shared" si="0"/>
        <v>0.19509506751171121</v>
      </c>
      <c r="H9" s="8">
        <v>0.15</v>
      </c>
    </row>
    <row r="10" spans="1:8" x14ac:dyDescent="0.25">
      <c r="A10" s="42" t="s">
        <v>5</v>
      </c>
      <c r="B10" s="42"/>
      <c r="C10" s="26" t="s">
        <v>56</v>
      </c>
      <c r="D10" s="2">
        <v>409</v>
      </c>
      <c r="E10" s="2">
        <v>76</v>
      </c>
      <c r="F10" s="10">
        <f t="shared" si="1"/>
        <v>0.18581907090464547</v>
      </c>
      <c r="G10" s="8">
        <f t="shared" si="0"/>
        <v>0.19509506751171121</v>
      </c>
      <c r="H10" s="8">
        <v>0.15</v>
      </c>
    </row>
    <row r="11" spans="1:8" x14ac:dyDescent="0.25">
      <c r="A11" s="42"/>
      <c r="B11" s="42"/>
      <c r="C11" s="26" t="s">
        <v>58</v>
      </c>
      <c r="D11" s="2">
        <v>431</v>
      </c>
      <c r="E11" s="2">
        <v>56</v>
      </c>
      <c r="F11" s="10">
        <f t="shared" si="1"/>
        <v>0.12993039443155452</v>
      </c>
      <c r="G11" s="8">
        <f t="shared" si="0"/>
        <v>0.19509506751171121</v>
      </c>
      <c r="H11" s="8">
        <v>0.15</v>
      </c>
    </row>
    <row r="12" spans="1:8" x14ac:dyDescent="0.25">
      <c r="A12" s="42"/>
      <c r="B12" s="42"/>
      <c r="C12" s="26" t="s">
        <v>57</v>
      </c>
      <c r="D12" s="2">
        <v>348</v>
      </c>
      <c r="E12" s="2">
        <v>66</v>
      </c>
      <c r="F12" s="10">
        <f t="shared" si="1"/>
        <v>0.18965517241379309</v>
      </c>
      <c r="G12" s="8">
        <f t="shared" si="0"/>
        <v>0.19509506751171121</v>
      </c>
      <c r="H12" s="8">
        <v>0.15</v>
      </c>
    </row>
    <row r="13" spans="1:8" x14ac:dyDescent="0.25">
      <c r="A13" s="42"/>
      <c r="B13" s="42"/>
      <c r="C13" s="26" t="s">
        <v>59</v>
      </c>
      <c r="D13" s="2">
        <v>220</v>
      </c>
      <c r="E13" s="2">
        <v>56</v>
      </c>
      <c r="F13" s="10">
        <f t="shared" si="1"/>
        <v>0.25454545454545452</v>
      </c>
      <c r="G13" s="8">
        <f t="shared" si="0"/>
        <v>0.19509506751171121</v>
      </c>
      <c r="H13" s="8">
        <v>0.15</v>
      </c>
    </row>
    <row r="14" spans="1:8" x14ac:dyDescent="0.25">
      <c r="A14" s="42"/>
      <c r="B14" s="42"/>
      <c r="C14" s="27" t="s">
        <v>27</v>
      </c>
      <c r="D14" s="6">
        <v>1408</v>
      </c>
      <c r="E14" s="6">
        <v>254</v>
      </c>
      <c r="F14" s="9">
        <f t="shared" si="1"/>
        <v>0.18039772727272727</v>
      </c>
      <c r="G14" s="8">
        <f t="shared" si="0"/>
        <v>0.19509506751171121</v>
      </c>
      <c r="H14" s="8">
        <v>0.15</v>
      </c>
    </row>
    <row r="15" spans="1:8" x14ac:dyDescent="0.25">
      <c r="A15" s="42" t="s">
        <v>10</v>
      </c>
      <c r="B15" s="42"/>
      <c r="C15" s="26" t="s">
        <v>60</v>
      </c>
      <c r="D15" s="2">
        <v>21</v>
      </c>
      <c r="E15" s="2">
        <v>2</v>
      </c>
      <c r="F15" s="10">
        <f t="shared" si="1"/>
        <v>9.5238095238095233E-2</v>
      </c>
      <c r="G15" s="8">
        <f t="shared" si="0"/>
        <v>0.19509506751171121</v>
      </c>
      <c r="H15" s="8">
        <v>0.15</v>
      </c>
    </row>
    <row r="16" spans="1:8" x14ac:dyDescent="0.25">
      <c r="A16" s="42"/>
      <c r="B16" s="42"/>
      <c r="C16" s="26" t="s">
        <v>61</v>
      </c>
      <c r="D16" s="2">
        <v>50</v>
      </c>
      <c r="E16" s="2">
        <v>10</v>
      </c>
      <c r="F16" s="10">
        <f t="shared" si="1"/>
        <v>0.2</v>
      </c>
      <c r="G16" s="8">
        <f t="shared" si="0"/>
        <v>0.19509506751171121</v>
      </c>
      <c r="H16" s="8">
        <v>0.15</v>
      </c>
    </row>
    <row r="17" spans="1:8" x14ac:dyDescent="0.25">
      <c r="A17" s="42"/>
      <c r="B17" s="42"/>
      <c r="C17" s="26" t="s">
        <v>62</v>
      </c>
      <c r="D17" s="2">
        <v>72</v>
      </c>
      <c r="E17" s="2">
        <v>21</v>
      </c>
      <c r="F17" s="10">
        <f t="shared" si="1"/>
        <v>0.29166666666666669</v>
      </c>
      <c r="G17" s="8">
        <f t="shared" si="0"/>
        <v>0.19509506751171121</v>
      </c>
      <c r="H17" s="8">
        <v>0.15</v>
      </c>
    </row>
    <row r="18" spans="1:8" x14ac:dyDescent="0.25">
      <c r="A18" s="42"/>
      <c r="B18" s="42"/>
      <c r="C18" s="26" t="s">
        <v>63</v>
      </c>
      <c r="D18" s="2">
        <v>82</v>
      </c>
      <c r="E18" s="2">
        <v>20</v>
      </c>
      <c r="F18" s="10">
        <f t="shared" si="1"/>
        <v>0.24390243902439024</v>
      </c>
      <c r="G18" s="8">
        <f t="shared" si="0"/>
        <v>0.19509506751171121</v>
      </c>
      <c r="H18" s="8">
        <v>0.15</v>
      </c>
    </row>
    <row r="19" spans="1:8" x14ac:dyDescent="0.25">
      <c r="A19" s="42"/>
      <c r="B19" s="42"/>
      <c r="C19" s="26" t="s">
        <v>64</v>
      </c>
      <c r="D19" s="2">
        <v>97</v>
      </c>
      <c r="E19" s="2">
        <v>26</v>
      </c>
      <c r="F19" s="10">
        <f t="shared" si="1"/>
        <v>0.26804123711340205</v>
      </c>
      <c r="G19" s="8">
        <f t="shared" si="0"/>
        <v>0.19509506751171121</v>
      </c>
      <c r="H19" s="8">
        <v>0.15</v>
      </c>
    </row>
    <row r="20" spans="1:8" x14ac:dyDescent="0.25">
      <c r="A20" s="42"/>
      <c r="B20" s="42"/>
      <c r="C20" s="26" t="s">
        <v>65</v>
      </c>
      <c r="D20" s="2">
        <v>38</v>
      </c>
      <c r="E20" s="2">
        <v>7</v>
      </c>
      <c r="F20" s="10">
        <f t="shared" si="1"/>
        <v>0.18421052631578946</v>
      </c>
      <c r="G20" s="8">
        <f t="shared" si="0"/>
        <v>0.19509506751171121</v>
      </c>
      <c r="H20" s="8">
        <v>0.15</v>
      </c>
    </row>
    <row r="21" spans="1:8" x14ac:dyDescent="0.25">
      <c r="A21" s="42"/>
      <c r="B21" s="42"/>
      <c r="C21" s="26" t="s">
        <v>67</v>
      </c>
      <c r="D21" s="2">
        <v>43</v>
      </c>
      <c r="E21" s="2">
        <v>10</v>
      </c>
      <c r="F21" s="10">
        <f t="shared" si="1"/>
        <v>0.23255813953488372</v>
      </c>
      <c r="G21" s="8">
        <f t="shared" si="0"/>
        <v>0.19509506751171121</v>
      </c>
      <c r="H21" s="8">
        <v>0.15</v>
      </c>
    </row>
    <row r="22" spans="1:8" x14ac:dyDescent="0.25">
      <c r="A22" s="42"/>
      <c r="B22" s="42"/>
      <c r="C22" s="26" t="s">
        <v>66</v>
      </c>
      <c r="D22" s="2">
        <v>140</v>
      </c>
      <c r="E22" s="2">
        <v>37</v>
      </c>
      <c r="F22" s="10">
        <f t="shared" si="1"/>
        <v>0.26428571428571429</v>
      </c>
      <c r="G22" s="8">
        <f t="shared" si="0"/>
        <v>0.19509506751171121</v>
      </c>
      <c r="H22" s="8">
        <v>0.15</v>
      </c>
    </row>
    <row r="23" spans="1:8" x14ac:dyDescent="0.25">
      <c r="A23" s="42"/>
      <c r="B23" s="42"/>
      <c r="C23" s="26" t="s">
        <v>68</v>
      </c>
      <c r="D23" s="2">
        <v>93</v>
      </c>
      <c r="E23" s="2">
        <v>26</v>
      </c>
      <c r="F23" s="10">
        <f t="shared" si="1"/>
        <v>0.27956989247311825</v>
      </c>
      <c r="G23" s="8">
        <f t="shared" si="0"/>
        <v>0.19509506751171121</v>
      </c>
      <c r="H23" s="8">
        <v>0.15</v>
      </c>
    </row>
    <row r="24" spans="1:8" x14ac:dyDescent="0.25">
      <c r="A24" s="42"/>
      <c r="B24" s="42"/>
      <c r="C24" s="26" t="s">
        <v>69</v>
      </c>
      <c r="D24" s="2">
        <v>8</v>
      </c>
      <c r="E24" s="2">
        <v>1</v>
      </c>
      <c r="F24" s="10">
        <f t="shared" si="1"/>
        <v>0.125</v>
      </c>
      <c r="G24" s="8">
        <f t="shared" si="0"/>
        <v>0.19509506751171121</v>
      </c>
      <c r="H24" s="8">
        <v>0.15</v>
      </c>
    </row>
    <row r="25" spans="1:8" x14ac:dyDescent="0.25">
      <c r="A25" s="42"/>
      <c r="B25" s="42"/>
      <c r="C25" s="26" t="s">
        <v>70</v>
      </c>
      <c r="D25" s="2">
        <v>59</v>
      </c>
      <c r="E25" s="2">
        <v>15</v>
      </c>
      <c r="F25" s="10">
        <f t="shared" si="1"/>
        <v>0.25423728813559321</v>
      </c>
      <c r="G25" s="8">
        <f t="shared" si="0"/>
        <v>0.19509506751171121</v>
      </c>
      <c r="H25" s="8">
        <v>0.15</v>
      </c>
    </row>
    <row r="26" spans="1:8" x14ac:dyDescent="0.25">
      <c r="A26" s="42"/>
      <c r="B26" s="42"/>
      <c r="C26" s="26" t="s">
        <v>71</v>
      </c>
      <c r="D26" s="2">
        <v>159</v>
      </c>
      <c r="E26" s="2">
        <v>41</v>
      </c>
      <c r="F26" s="10">
        <f t="shared" si="1"/>
        <v>0.25786163522012578</v>
      </c>
      <c r="G26" s="8">
        <f t="shared" si="0"/>
        <v>0.19509506751171121</v>
      </c>
      <c r="H26" s="8">
        <v>0.15</v>
      </c>
    </row>
    <row r="27" spans="1:8" x14ac:dyDescent="0.25">
      <c r="A27" s="42"/>
      <c r="B27" s="42"/>
      <c r="C27" s="3" t="s">
        <v>23</v>
      </c>
      <c r="D27" s="6">
        <v>862</v>
      </c>
      <c r="E27" s="6">
        <v>216</v>
      </c>
      <c r="F27" s="9">
        <f t="shared" si="1"/>
        <v>0.25058004640371229</v>
      </c>
      <c r="G27" s="8">
        <f t="shared" si="0"/>
        <v>0.19509506751171121</v>
      </c>
      <c r="H27" s="8">
        <v>0.15</v>
      </c>
    </row>
    <row r="28" spans="1:8" x14ac:dyDescent="0.25">
      <c r="A28" s="49" t="s">
        <v>24</v>
      </c>
      <c r="B28" s="50"/>
      <c r="C28" s="2" t="s">
        <v>24</v>
      </c>
      <c r="D28" s="6">
        <v>3629</v>
      </c>
      <c r="E28" s="6">
        <v>708</v>
      </c>
      <c r="F28" s="9">
        <f t="shared" si="1"/>
        <v>0.19509506751171121</v>
      </c>
      <c r="G28" s="8">
        <f t="shared" si="0"/>
        <v>0.19509506751171121</v>
      </c>
      <c r="H28" s="8">
        <v>0.15</v>
      </c>
    </row>
    <row r="35" spans="1:7" ht="53.25" customHeight="1" x14ac:dyDescent="0.25">
      <c r="A35" s="52" t="s">
        <v>29</v>
      </c>
      <c r="B35" s="51" t="s">
        <v>89</v>
      </c>
      <c r="C35" s="51"/>
      <c r="D35" s="51" t="s">
        <v>90</v>
      </c>
      <c r="E35" s="51"/>
      <c r="F35" s="51" t="s">
        <v>91</v>
      </c>
      <c r="G35" s="51"/>
    </row>
    <row r="36" spans="1:7" ht="90" x14ac:dyDescent="0.25">
      <c r="A36" s="5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38</v>
      </c>
      <c r="G36" s="16" t="s">
        <v>39</v>
      </c>
    </row>
    <row r="37" spans="1:7" x14ac:dyDescent="0.25">
      <c r="A37" s="17" t="s">
        <v>32</v>
      </c>
      <c r="B37" s="2">
        <v>11</v>
      </c>
      <c r="C37" s="2">
        <v>51</v>
      </c>
      <c r="D37" s="2">
        <v>4</v>
      </c>
      <c r="E37" s="2">
        <v>3</v>
      </c>
      <c r="F37" s="10">
        <f>D37/B37</f>
        <v>0.36363636363636365</v>
      </c>
      <c r="G37" s="10">
        <f>E37/C37</f>
        <v>5.8823529411764705E-2</v>
      </c>
    </row>
    <row r="38" spans="1:7" x14ac:dyDescent="0.25">
      <c r="A38" s="17" t="s">
        <v>33</v>
      </c>
      <c r="B38" s="2">
        <v>29</v>
      </c>
      <c r="C38" s="2">
        <v>113</v>
      </c>
      <c r="D38" s="2">
        <v>6</v>
      </c>
      <c r="E38" s="2">
        <v>8</v>
      </c>
      <c r="F38" s="10">
        <f t="shared" ref="F38:G43" si="2">D38/B38</f>
        <v>0.20689655172413793</v>
      </c>
      <c r="G38" s="10">
        <f t="shared" si="2"/>
        <v>7.0796460176991149E-2</v>
      </c>
    </row>
    <row r="39" spans="1:7" x14ac:dyDescent="0.25">
      <c r="A39" s="17" t="s">
        <v>34</v>
      </c>
      <c r="B39" s="2">
        <v>63</v>
      </c>
      <c r="C39" s="2">
        <v>422</v>
      </c>
      <c r="D39" s="2">
        <v>22</v>
      </c>
      <c r="E39" s="2">
        <v>26</v>
      </c>
      <c r="F39" s="10">
        <f t="shared" si="2"/>
        <v>0.34920634920634919</v>
      </c>
      <c r="G39" s="10">
        <f t="shared" si="2"/>
        <v>6.1611374407582936E-2</v>
      </c>
    </row>
    <row r="40" spans="1:7" x14ac:dyDescent="0.25">
      <c r="A40" s="17" t="s">
        <v>35</v>
      </c>
      <c r="B40" s="2">
        <v>98</v>
      </c>
      <c r="C40" s="2">
        <v>747</v>
      </c>
      <c r="D40" s="2">
        <v>34</v>
      </c>
      <c r="E40" s="2">
        <v>72</v>
      </c>
      <c r="F40" s="10">
        <f t="shared" si="2"/>
        <v>0.34693877551020408</v>
      </c>
      <c r="G40" s="10">
        <f t="shared" si="2"/>
        <v>9.6385542168674704E-2</v>
      </c>
    </row>
    <row r="41" spans="1:7" x14ac:dyDescent="0.25">
      <c r="A41" s="17" t="s">
        <v>36</v>
      </c>
      <c r="B41" s="2">
        <v>142</v>
      </c>
      <c r="C41" s="2">
        <v>1155</v>
      </c>
      <c r="D41" s="2">
        <v>56</v>
      </c>
      <c r="E41" s="2">
        <v>198</v>
      </c>
      <c r="F41" s="10">
        <f t="shared" si="2"/>
        <v>0.39436619718309857</v>
      </c>
      <c r="G41" s="10">
        <f t="shared" si="2"/>
        <v>0.17142857142857143</v>
      </c>
    </row>
    <row r="42" spans="1:7" x14ac:dyDescent="0.25">
      <c r="A42" s="14" t="s">
        <v>37</v>
      </c>
      <c r="B42" s="2">
        <v>68</v>
      </c>
      <c r="C42" s="2">
        <v>730</v>
      </c>
      <c r="D42" s="2">
        <v>45</v>
      </c>
      <c r="E42" s="2">
        <v>234</v>
      </c>
      <c r="F42" s="10">
        <f t="shared" si="2"/>
        <v>0.66176470588235292</v>
      </c>
      <c r="G42" s="10">
        <f t="shared" si="2"/>
        <v>0.32054794520547947</v>
      </c>
    </row>
    <row r="43" spans="1:7" x14ac:dyDescent="0.25">
      <c r="A43" s="13" t="s">
        <v>24</v>
      </c>
      <c r="B43" s="6">
        <f>SUM(B37:B42)</f>
        <v>411</v>
      </c>
      <c r="C43" s="6">
        <f>SUM(C37:C42)</f>
        <v>3218</v>
      </c>
      <c r="D43" s="6">
        <f>SUM(D37:D42)</f>
        <v>167</v>
      </c>
      <c r="E43" s="6">
        <f>SUM(E37:E42)</f>
        <v>541</v>
      </c>
      <c r="F43" s="9">
        <f t="shared" si="2"/>
        <v>0.40632603406326034</v>
      </c>
      <c r="G43" s="9">
        <f>E43/C43</f>
        <v>0.16811684275947794</v>
      </c>
    </row>
    <row r="44" spans="1:7" x14ac:dyDescent="0.25">
      <c r="A44" s="13" t="s">
        <v>24</v>
      </c>
      <c r="B44" s="39">
        <f>SUM(B43:C43)</f>
        <v>3629</v>
      </c>
      <c r="C44" s="39"/>
      <c r="D44" s="39">
        <f>SUM(D43:E43)</f>
        <v>708</v>
      </c>
      <c r="E44" s="39"/>
      <c r="F44" s="40">
        <f>D44/B44</f>
        <v>0.19509506751171121</v>
      </c>
      <c r="G44" s="40"/>
    </row>
  </sheetData>
  <mergeCells count="16">
    <mergeCell ref="F3:F6"/>
    <mergeCell ref="F35:G35"/>
    <mergeCell ref="B44:C44"/>
    <mergeCell ref="D44:E44"/>
    <mergeCell ref="F44:G44"/>
    <mergeCell ref="A10:B14"/>
    <mergeCell ref="A15:B27"/>
    <mergeCell ref="A28:B28"/>
    <mergeCell ref="A35:A36"/>
    <mergeCell ref="B35:C35"/>
    <mergeCell ref="D35:E35"/>
    <mergeCell ref="A7:B9"/>
    <mergeCell ref="A3:B6"/>
    <mergeCell ref="C3:C6"/>
    <mergeCell ref="D3:D6"/>
    <mergeCell ref="E3:E6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>
      <selection activeCell="F19" sqref="F19"/>
    </sheetView>
  </sheetViews>
  <sheetFormatPr defaultRowHeight="15" x14ac:dyDescent="0.25"/>
  <cols>
    <col min="4" max="4" width="17.140625" customWidth="1"/>
    <col min="5" max="5" width="17.7109375" customWidth="1"/>
    <col min="6" max="6" width="21.28515625" customWidth="1"/>
    <col min="7" max="7" width="15.140625" customWidth="1"/>
    <col min="13" max="13" width="28.7109375" bestFit="1" customWidth="1"/>
  </cols>
  <sheetData>
    <row r="1" spans="1:8" ht="15" customHeight="1" x14ac:dyDescent="0.25">
      <c r="A1" s="7" t="s">
        <v>25</v>
      </c>
      <c r="B1" s="7"/>
      <c r="C1" s="7"/>
      <c r="D1" s="7"/>
      <c r="E1" s="5"/>
      <c r="F1" s="4"/>
      <c r="G1" s="4"/>
    </row>
    <row r="3" spans="1:8" ht="15" customHeight="1" x14ac:dyDescent="0.25">
      <c r="A3" s="42" t="s">
        <v>0</v>
      </c>
      <c r="B3" s="42"/>
      <c r="C3" s="42" t="s">
        <v>26</v>
      </c>
      <c r="D3" s="41" t="s">
        <v>50</v>
      </c>
      <c r="E3" s="41" t="s">
        <v>51</v>
      </c>
      <c r="F3" s="41" t="s">
        <v>52</v>
      </c>
    </row>
    <row r="4" spans="1:8" x14ac:dyDescent="0.25">
      <c r="A4" s="42"/>
      <c r="B4" s="42"/>
      <c r="C4" s="42"/>
      <c r="D4" s="42"/>
      <c r="E4" s="42"/>
      <c r="F4" s="42"/>
    </row>
    <row r="5" spans="1:8" x14ac:dyDescent="0.25">
      <c r="A5" s="42"/>
      <c r="B5" s="42"/>
      <c r="C5" s="42"/>
      <c r="D5" s="42"/>
      <c r="E5" s="42"/>
      <c r="F5" s="42"/>
    </row>
    <row r="6" spans="1:8" x14ac:dyDescent="0.25">
      <c r="A6" s="42"/>
      <c r="B6" s="42"/>
      <c r="C6" s="42"/>
      <c r="D6" s="42"/>
      <c r="E6" s="42"/>
      <c r="F6" s="42"/>
    </row>
    <row r="7" spans="1:8" x14ac:dyDescent="0.25">
      <c r="A7" s="43" t="s">
        <v>1</v>
      </c>
      <c r="B7" s="44"/>
      <c r="C7" s="2" t="s">
        <v>2</v>
      </c>
      <c r="D7" s="2">
        <v>866</v>
      </c>
      <c r="E7" s="2">
        <v>134</v>
      </c>
      <c r="F7" s="10">
        <f>E7/D7</f>
        <v>0.15473441108545036</v>
      </c>
      <c r="G7" s="8">
        <f>$F$28</f>
        <v>0.21239421239421238</v>
      </c>
      <c r="H7" s="8">
        <v>0.15</v>
      </c>
    </row>
    <row r="8" spans="1:8" x14ac:dyDescent="0.25">
      <c r="A8" s="45"/>
      <c r="B8" s="46"/>
      <c r="C8" s="2" t="s">
        <v>3</v>
      </c>
      <c r="D8" s="2">
        <v>563</v>
      </c>
      <c r="E8" s="2">
        <v>92</v>
      </c>
      <c r="F8" s="10">
        <f t="shared" ref="F8:F28" si="0">E8/D8</f>
        <v>0.16341030195381884</v>
      </c>
      <c r="G8" s="8">
        <f t="shared" ref="G8:G28" si="1">$F$28</f>
        <v>0.21239421239421238</v>
      </c>
      <c r="H8" s="8">
        <v>0.15</v>
      </c>
    </row>
    <row r="9" spans="1:8" x14ac:dyDescent="0.25">
      <c r="A9" s="47"/>
      <c r="B9" s="48"/>
      <c r="C9" s="3" t="s">
        <v>4</v>
      </c>
      <c r="D9" s="6">
        <f>SUM(D7:D8)</f>
        <v>1429</v>
      </c>
      <c r="E9" s="6">
        <v>226</v>
      </c>
      <c r="F9" s="9">
        <f t="shared" si="0"/>
        <v>0.15815255423372987</v>
      </c>
      <c r="G9" s="8">
        <f t="shared" si="1"/>
        <v>0.21239421239421238</v>
      </c>
      <c r="H9" s="8">
        <v>0.15</v>
      </c>
    </row>
    <row r="10" spans="1:8" x14ac:dyDescent="0.25">
      <c r="A10" s="42" t="s">
        <v>5</v>
      </c>
      <c r="B10" s="42"/>
      <c r="C10" s="2" t="s">
        <v>6</v>
      </c>
      <c r="D10" s="2">
        <v>389</v>
      </c>
      <c r="E10" s="2">
        <v>71</v>
      </c>
      <c r="F10" s="10">
        <f t="shared" si="0"/>
        <v>0.18251928020565553</v>
      </c>
      <c r="G10" s="8">
        <f t="shared" si="1"/>
        <v>0.21239421239421238</v>
      </c>
      <c r="H10" s="8">
        <v>0.15</v>
      </c>
    </row>
    <row r="11" spans="1:8" x14ac:dyDescent="0.25">
      <c r="A11" s="42"/>
      <c r="B11" s="42"/>
      <c r="C11" s="2" t="s">
        <v>7</v>
      </c>
      <c r="D11" s="2">
        <v>377</v>
      </c>
      <c r="E11" s="2">
        <v>71</v>
      </c>
      <c r="F11" s="10">
        <f t="shared" si="0"/>
        <v>0.1883289124668435</v>
      </c>
      <c r="G11" s="8">
        <f t="shared" si="1"/>
        <v>0.21239421239421238</v>
      </c>
      <c r="H11" s="8">
        <v>0.15</v>
      </c>
    </row>
    <row r="12" spans="1:8" x14ac:dyDescent="0.25">
      <c r="A12" s="42"/>
      <c r="B12" s="42"/>
      <c r="C12" s="2" t="s">
        <v>8</v>
      </c>
      <c r="D12" s="2">
        <v>361</v>
      </c>
      <c r="E12" s="2">
        <v>78</v>
      </c>
      <c r="F12" s="10">
        <f t="shared" si="0"/>
        <v>0.21606648199445982</v>
      </c>
      <c r="G12" s="8">
        <f t="shared" si="1"/>
        <v>0.21239421239421238</v>
      </c>
      <c r="H12" s="8">
        <v>0.15</v>
      </c>
    </row>
    <row r="13" spans="1:8" x14ac:dyDescent="0.25">
      <c r="A13" s="42"/>
      <c r="B13" s="42"/>
      <c r="C13" s="2" t="s">
        <v>9</v>
      </c>
      <c r="D13" s="2">
        <v>203</v>
      </c>
      <c r="E13" s="2">
        <v>69</v>
      </c>
      <c r="F13" s="10">
        <f t="shared" si="0"/>
        <v>0.33990147783251229</v>
      </c>
      <c r="G13" s="8">
        <f t="shared" si="1"/>
        <v>0.21239421239421238</v>
      </c>
      <c r="H13" s="8">
        <v>0.15</v>
      </c>
    </row>
    <row r="14" spans="1:8" x14ac:dyDescent="0.25">
      <c r="A14" s="42"/>
      <c r="B14" s="42"/>
      <c r="C14" s="3" t="s">
        <v>27</v>
      </c>
      <c r="D14" s="6">
        <f>SUM(D10:D13)</f>
        <v>1330</v>
      </c>
      <c r="E14" s="6">
        <v>289</v>
      </c>
      <c r="F14" s="9">
        <f t="shared" si="0"/>
        <v>0.21729323308270676</v>
      </c>
      <c r="G14" s="8">
        <f t="shared" si="1"/>
        <v>0.21239421239421238</v>
      </c>
      <c r="H14" s="8">
        <v>0.15</v>
      </c>
    </row>
    <row r="15" spans="1:8" x14ac:dyDescent="0.25">
      <c r="A15" s="42" t="s">
        <v>10</v>
      </c>
      <c r="B15" s="42"/>
      <c r="C15" s="2" t="s">
        <v>11</v>
      </c>
      <c r="D15" s="2">
        <v>12</v>
      </c>
      <c r="E15" s="2">
        <v>2</v>
      </c>
      <c r="F15" s="10">
        <f t="shared" si="0"/>
        <v>0.16666666666666666</v>
      </c>
      <c r="G15" s="8">
        <f t="shared" si="1"/>
        <v>0.21239421239421238</v>
      </c>
      <c r="H15" s="8">
        <v>0.15</v>
      </c>
    </row>
    <row r="16" spans="1:8" x14ac:dyDescent="0.25">
      <c r="A16" s="42"/>
      <c r="B16" s="42"/>
      <c r="C16" s="2" t="s">
        <v>12</v>
      </c>
      <c r="D16" s="2">
        <v>47</v>
      </c>
      <c r="E16" s="2">
        <v>9</v>
      </c>
      <c r="F16" s="10">
        <f t="shared" si="0"/>
        <v>0.19148936170212766</v>
      </c>
      <c r="G16" s="8">
        <f t="shared" si="1"/>
        <v>0.21239421239421238</v>
      </c>
      <c r="H16" s="8">
        <v>0.15</v>
      </c>
    </row>
    <row r="17" spans="1:8" x14ac:dyDescent="0.25">
      <c r="A17" s="42"/>
      <c r="B17" s="42"/>
      <c r="C17" s="2" t="s">
        <v>13</v>
      </c>
      <c r="D17" s="2">
        <v>66</v>
      </c>
      <c r="E17" s="2">
        <v>23</v>
      </c>
      <c r="F17" s="10">
        <f t="shared" si="0"/>
        <v>0.34848484848484851</v>
      </c>
      <c r="G17" s="8">
        <f t="shared" si="1"/>
        <v>0.21239421239421238</v>
      </c>
      <c r="H17" s="8">
        <v>0.15</v>
      </c>
    </row>
    <row r="18" spans="1:8" x14ac:dyDescent="0.25">
      <c r="A18" s="42"/>
      <c r="B18" s="42"/>
      <c r="C18" s="2" t="s">
        <v>14</v>
      </c>
      <c r="D18" s="2">
        <v>76</v>
      </c>
      <c r="E18" s="2">
        <v>23</v>
      </c>
      <c r="F18" s="10">
        <f t="shared" si="0"/>
        <v>0.30263157894736842</v>
      </c>
      <c r="G18" s="8">
        <f t="shared" si="1"/>
        <v>0.21239421239421238</v>
      </c>
      <c r="H18" s="8">
        <v>0.15</v>
      </c>
    </row>
    <row r="19" spans="1:8" x14ac:dyDescent="0.25">
      <c r="A19" s="42"/>
      <c r="B19" s="42"/>
      <c r="C19" s="2" t="s">
        <v>15</v>
      </c>
      <c r="D19" s="2">
        <v>93</v>
      </c>
      <c r="E19" s="2">
        <v>36</v>
      </c>
      <c r="F19" s="10">
        <f t="shared" si="0"/>
        <v>0.38709677419354838</v>
      </c>
      <c r="G19" s="8">
        <f t="shared" si="1"/>
        <v>0.21239421239421238</v>
      </c>
      <c r="H19" s="8">
        <v>0.15</v>
      </c>
    </row>
    <row r="20" spans="1:8" x14ac:dyDescent="0.25">
      <c r="A20" s="42"/>
      <c r="B20" s="42"/>
      <c r="C20" s="2" t="s">
        <v>16</v>
      </c>
      <c r="D20" s="2">
        <v>45</v>
      </c>
      <c r="E20" s="2">
        <v>14</v>
      </c>
      <c r="F20" s="10">
        <f t="shared" si="0"/>
        <v>0.31111111111111112</v>
      </c>
      <c r="G20" s="8">
        <f t="shared" si="1"/>
        <v>0.21239421239421238</v>
      </c>
      <c r="H20" s="8">
        <v>0.15</v>
      </c>
    </row>
    <row r="21" spans="1:8" x14ac:dyDescent="0.25">
      <c r="A21" s="42"/>
      <c r="B21" s="42"/>
      <c r="C21" s="2" t="s">
        <v>17</v>
      </c>
      <c r="D21" s="2">
        <v>54</v>
      </c>
      <c r="E21" s="2">
        <v>12</v>
      </c>
      <c r="F21" s="10">
        <f t="shared" si="0"/>
        <v>0.22222222222222221</v>
      </c>
      <c r="G21" s="8">
        <f t="shared" si="1"/>
        <v>0.21239421239421238</v>
      </c>
      <c r="H21" s="8">
        <v>0.15</v>
      </c>
    </row>
    <row r="22" spans="1:8" x14ac:dyDescent="0.25">
      <c r="A22" s="42"/>
      <c r="B22" s="42"/>
      <c r="C22" s="2" t="s">
        <v>18</v>
      </c>
      <c r="D22" s="2">
        <v>181</v>
      </c>
      <c r="E22" s="2">
        <v>48</v>
      </c>
      <c r="F22" s="10">
        <f t="shared" si="0"/>
        <v>0.26519337016574585</v>
      </c>
      <c r="G22" s="8">
        <f t="shared" si="1"/>
        <v>0.21239421239421238</v>
      </c>
      <c r="H22" s="8">
        <v>0.15</v>
      </c>
    </row>
    <row r="23" spans="1:8" x14ac:dyDescent="0.25">
      <c r="A23" s="42"/>
      <c r="B23" s="42"/>
      <c r="C23" s="2" t="s">
        <v>19</v>
      </c>
      <c r="D23" s="2">
        <v>95</v>
      </c>
      <c r="E23" s="2">
        <v>27</v>
      </c>
      <c r="F23" s="10">
        <f t="shared" si="0"/>
        <v>0.28421052631578947</v>
      </c>
      <c r="G23" s="8">
        <f t="shared" si="1"/>
        <v>0.21239421239421238</v>
      </c>
      <c r="H23" s="8">
        <v>0.15</v>
      </c>
    </row>
    <row r="24" spans="1:8" x14ac:dyDescent="0.25">
      <c r="A24" s="42"/>
      <c r="B24" s="42"/>
      <c r="C24" s="2" t="s">
        <v>20</v>
      </c>
      <c r="D24" s="2">
        <v>15</v>
      </c>
      <c r="E24" s="2">
        <v>6</v>
      </c>
      <c r="F24" s="10">
        <f t="shared" si="0"/>
        <v>0.4</v>
      </c>
      <c r="G24" s="8">
        <f t="shared" si="1"/>
        <v>0.21239421239421238</v>
      </c>
      <c r="H24" s="8">
        <v>0.15</v>
      </c>
    </row>
    <row r="25" spans="1:8" x14ac:dyDescent="0.25">
      <c r="A25" s="42"/>
      <c r="B25" s="42"/>
      <c r="C25" s="2" t="s">
        <v>21</v>
      </c>
      <c r="D25" s="2">
        <v>78</v>
      </c>
      <c r="E25" s="2">
        <v>23</v>
      </c>
      <c r="F25" s="10">
        <f t="shared" si="0"/>
        <v>0.29487179487179488</v>
      </c>
      <c r="G25" s="8">
        <f t="shared" si="1"/>
        <v>0.21239421239421238</v>
      </c>
      <c r="H25" s="8">
        <v>0.15</v>
      </c>
    </row>
    <row r="26" spans="1:8" x14ac:dyDescent="0.25">
      <c r="A26" s="42"/>
      <c r="B26" s="42"/>
      <c r="C26" s="2" t="s">
        <v>22</v>
      </c>
      <c r="D26" s="2">
        <v>142</v>
      </c>
      <c r="E26" s="2">
        <v>40</v>
      </c>
      <c r="F26" s="10">
        <f t="shared" si="0"/>
        <v>0.28169014084507044</v>
      </c>
      <c r="G26" s="8">
        <f t="shared" si="1"/>
        <v>0.21239421239421238</v>
      </c>
      <c r="H26" s="8">
        <v>0.15</v>
      </c>
    </row>
    <row r="27" spans="1:8" x14ac:dyDescent="0.25">
      <c r="A27" s="42"/>
      <c r="B27" s="42"/>
      <c r="C27" s="3" t="s">
        <v>23</v>
      </c>
      <c r="D27" s="6">
        <f>SUM(D15:D26)</f>
        <v>904</v>
      </c>
      <c r="E27" s="6">
        <v>263</v>
      </c>
      <c r="F27" s="9">
        <f t="shared" si="0"/>
        <v>0.29092920353982299</v>
      </c>
      <c r="G27" s="8">
        <f t="shared" si="1"/>
        <v>0.21239421239421238</v>
      </c>
      <c r="H27" s="8">
        <v>0.15</v>
      </c>
    </row>
    <row r="28" spans="1:8" x14ac:dyDescent="0.25">
      <c r="A28" s="49" t="s">
        <v>24</v>
      </c>
      <c r="B28" s="50"/>
      <c r="C28" s="2" t="s">
        <v>24</v>
      </c>
      <c r="D28" s="6">
        <v>3663</v>
      </c>
      <c r="E28" s="6">
        <v>778</v>
      </c>
      <c r="F28" s="9">
        <f t="shared" si="0"/>
        <v>0.21239421239421238</v>
      </c>
      <c r="G28" s="8">
        <f t="shared" si="1"/>
        <v>0.21239421239421238</v>
      </c>
      <c r="H28" s="8">
        <v>0.15</v>
      </c>
    </row>
    <row r="35" spans="1:7" ht="53.25" customHeight="1" x14ac:dyDescent="0.25">
      <c r="A35" s="52" t="s">
        <v>29</v>
      </c>
      <c r="B35" s="51" t="s">
        <v>28</v>
      </c>
      <c r="C35" s="51"/>
      <c r="D35" s="51" t="s">
        <v>49</v>
      </c>
      <c r="E35" s="51"/>
      <c r="F35" s="51" t="s">
        <v>48</v>
      </c>
      <c r="G35" s="51"/>
    </row>
    <row r="36" spans="1:7" ht="90" x14ac:dyDescent="0.25">
      <c r="A36" s="52"/>
      <c r="B36" s="16" t="s">
        <v>30</v>
      </c>
      <c r="C36" s="16" t="s">
        <v>31</v>
      </c>
      <c r="D36" s="16" t="s">
        <v>30</v>
      </c>
      <c r="E36" s="16" t="s">
        <v>31</v>
      </c>
      <c r="F36" s="16" t="s">
        <v>40</v>
      </c>
      <c r="G36" s="16" t="s">
        <v>41</v>
      </c>
    </row>
    <row r="37" spans="1:7" x14ac:dyDescent="0.25">
      <c r="A37" s="15" t="s">
        <v>32</v>
      </c>
      <c r="B37" s="2">
        <v>15</v>
      </c>
      <c r="C37" s="2">
        <v>49</v>
      </c>
      <c r="D37" s="2">
        <v>1</v>
      </c>
      <c r="E37" s="2">
        <v>1</v>
      </c>
      <c r="F37" s="10">
        <f>D37/B37</f>
        <v>6.6666666666666666E-2</v>
      </c>
      <c r="G37" s="10">
        <f>E37/C37</f>
        <v>2.0408163265306121E-2</v>
      </c>
    </row>
    <row r="38" spans="1:7" x14ac:dyDescent="0.25">
      <c r="A38" s="15" t="s">
        <v>33</v>
      </c>
      <c r="B38" s="2">
        <v>36</v>
      </c>
      <c r="C38" s="2">
        <v>122</v>
      </c>
      <c r="D38" s="2">
        <v>10</v>
      </c>
      <c r="E38" s="2">
        <v>3</v>
      </c>
      <c r="F38" s="10">
        <f t="shared" ref="F38:G43" si="2">D38/B38</f>
        <v>0.27777777777777779</v>
      </c>
      <c r="G38" s="10">
        <f t="shared" si="2"/>
        <v>2.4590163934426229E-2</v>
      </c>
    </row>
    <row r="39" spans="1:7" x14ac:dyDescent="0.25">
      <c r="A39" s="15" t="s">
        <v>34</v>
      </c>
      <c r="B39" s="2">
        <v>74</v>
      </c>
      <c r="C39" s="2">
        <v>423</v>
      </c>
      <c r="D39" s="2">
        <v>17</v>
      </c>
      <c r="E39" s="2">
        <v>27</v>
      </c>
      <c r="F39" s="10">
        <f t="shared" si="2"/>
        <v>0.22972972972972974</v>
      </c>
      <c r="G39" s="10">
        <f t="shared" si="2"/>
        <v>6.3829787234042548E-2</v>
      </c>
    </row>
    <row r="40" spans="1:7" x14ac:dyDescent="0.25">
      <c r="A40" s="15" t="s">
        <v>35</v>
      </c>
      <c r="B40" s="2">
        <v>114</v>
      </c>
      <c r="C40" s="2">
        <v>797</v>
      </c>
      <c r="D40" s="2">
        <v>54</v>
      </c>
      <c r="E40" s="2">
        <v>104</v>
      </c>
      <c r="F40" s="10">
        <f t="shared" si="2"/>
        <v>0.47368421052631576</v>
      </c>
      <c r="G40" s="10">
        <f t="shared" si="2"/>
        <v>0.13048933500627352</v>
      </c>
    </row>
    <row r="41" spans="1:7" x14ac:dyDescent="0.25">
      <c r="A41" s="15" t="s">
        <v>36</v>
      </c>
      <c r="B41" s="2">
        <v>144</v>
      </c>
      <c r="C41" s="2">
        <v>1139</v>
      </c>
      <c r="D41" s="2">
        <v>63</v>
      </c>
      <c r="E41" s="2">
        <v>223</v>
      </c>
      <c r="F41" s="10">
        <f t="shared" si="2"/>
        <v>0.4375</v>
      </c>
      <c r="G41" s="10">
        <f t="shared" si="2"/>
        <v>0.1957857769973661</v>
      </c>
    </row>
    <row r="42" spans="1:7" x14ac:dyDescent="0.25">
      <c r="A42" s="14" t="s">
        <v>37</v>
      </c>
      <c r="B42" s="2">
        <v>63</v>
      </c>
      <c r="C42" s="2">
        <v>687</v>
      </c>
      <c r="D42" s="2">
        <v>40</v>
      </c>
      <c r="E42" s="2">
        <v>235</v>
      </c>
      <c r="F42" s="10">
        <f t="shared" si="2"/>
        <v>0.63492063492063489</v>
      </c>
      <c r="G42" s="10">
        <f t="shared" si="2"/>
        <v>0.34206695778748181</v>
      </c>
    </row>
    <row r="43" spans="1:7" x14ac:dyDescent="0.25">
      <c r="A43" s="13" t="s">
        <v>24</v>
      </c>
      <c r="B43" s="6">
        <f>SUM(B37:B42)</f>
        <v>446</v>
      </c>
      <c r="C43" s="6">
        <f>SUM(C37:C42)</f>
        <v>3217</v>
      </c>
      <c r="D43" s="6">
        <f>SUM(D37:D42)</f>
        <v>185</v>
      </c>
      <c r="E43" s="6">
        <f>SUM(E37:E42)</f>
        <v>593</v>
      </c>
      <c r="F43" s="9">
        <f t="shared" si="2"/>
        <v>0.41479820627802688</v>
      </c>
      <c r="G43" s="9">
        <f>E43/C43</f>
        <v>0.18433322971712776</v>
      </c>
    </row>
    <row r="44" spans="1:7" x14ac:dyDescent="0.25">
      <c r="A44" s="13" t="s">
        <v>24</v>
      </c>
      <c r="B44" s="39">
        <f>SUM(B43:C43)</f>
        <v>3663</v>
      </c>
      <c r="C44" s="39"/>
      <c r="D44" s="39">
        <f>SUM(D43:E43)</f>
        <v>778</v>
      </c>
      <c r="E44" s="39"/>
      <c r="F44" s="40">
        <f>D44/B44</f>
        <v>0.21239421239421238</v>
      </c>
      <c r="G44" s="40"/>
    </row>
  </sheetData>
  <mergeCells count="16">
    <mergeCell ref="F3:F6"/>
    <mergeCell ref="E3:E6"/>
    <mergeCell ref="A10:B14"/>
    <mergeCell ref="A15:B27"/>
    <mergeCell ref="A28:B28"/>
    <mergeCell ref="A7:B9"/>
    <mergeCell ref="A3:B6"/>
    <mergeCell ref="C3:C6"/>
    <mergeCell ref="D3:D6"/>
    <mergeCell ref="A35:A36"/>
    <mergeCell ref="B35:C35"/>
    <mergeCell ref="D35:E35"/>
    <mergeCell ref="F35:G35"/>
    <mergeCell ref="B44:C44"/>
    <mergeCell ref="D44:E44"/>
    <mergeCell ref="F44:G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Kirjeldus</vt:lpstr>
      <vt:lpstr>Aruandesse2018</vt:lpstr>
      <vt:lpstr>Kirjeldus'17</vt:lpstr>
      <vt:lpstr>Aruandesse2017</vt:lpstr>
      <vt:lpstr>Aruandesse2016</vt:lpstr>
      <vt:lpstr>Aruandesse2015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Lõmps</dc:creator>
  <cp:lastModifiedBy>Laura-Liisa Liivamägi</cp:lastModifiedBy>
  <dcterms:created xsi:type="dcterms:W3CDTF">2016-06-17T07:19:59Z</dcterms:created>
  <dcterms:modified xsi:type="dcterms:W3CDTF">2019-10-18T08:55:33Z</dcterms:modified>
</cp:coreProperties>
</file>