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partnersuhtluse_osakond\2.Lepingud\3.Assistentidele_Lepingute_s6lmimiseks\3.KAL\"/>
    </mc:Choice>
  </mc:AlternateContent>
  <xr:revisionPtr revIDLastSave="0" documentId="8_{C2AF8891-4DF7-41F6-9DCA-37ACBBE50AB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rve" sheetId="1" r:id="rId1"/>
    <sheet name="loendid" sheetId="2" r:id="rId2"/>
  </sheets>
  <definedNames>
    <definedName name="_xlnm._FilterDatabase" localSheetId="1" hidden="1">loendid!$A$1:$N$45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I7" i="1" s="1"/>
  <c r="J7" i="1" l="1"/>
  <c r="H7" i="1"/>
  <c r="K7" i="1"/>
  <c r="G6" i="1" l="1"/>
  <c r="L6" i="1" l="1"/>
  <c r="E11" i="1"/>
  <c r="A8" i="1" l="1"/>
  <c r="I8" i="1" s="1"/>
  <c r="D11" i="2"/>
  <c r="D10" i="2"/>
  <c r="D9" i="2"/>
  <c r="D8" i="2"/>
  <c r="D7" i="2"/>
  <c r="D6" i="2"/>
  <c r="D5" i="2"/>
  <c r="D4" i="2"/>
  <c r="G2" i="1" s="1"/>
  <c r="D3" i="2"/>
  <c r="D2" i="2"/>
  <c r="J8" i="1" l="1"/>
  <c r="H8" i="1"/>
  <c r="K8" i="1"/>
  <c r="A9" i="1"/>
  <c r="G1" i="1"/>
  <c r="K9" i="1" l="1"/>
  <c r="I9" i="1"/>
  <c r="J9" i="1"/>
  <c r="H9" i="1"/>
  <c r="A10" i="1"/>
  <c r="D18" i="1"/>
  <c r="D19" i="1"/>
  <c r="D20" i="1"/>
  <c r="D21" i="1"/>
  <c r="D22" i="1"/>
  <c r="D23" i="1"/>
  <c r="D24" i="1"/>
  <c r="D25" i="1"/>
  <c r="D26" i="1"/>
  <c r="D27" i="1"/>
  <c r="E18" i="1"/>
  <c r="E19" i="1"/>
  <c r="E20" i="1"/>
  <c r="E21" i="1"/>
  <c r="E22" i="1"/>
  <c r="E23" i="1"/>
  <c r="E24" i="1"/>
  <c r="E25" i="1"/>
  <c r="E26" i="1"/>
  <c r="E27" i="1"/>
  <c r="F18" i="1"/>
  <c r="F19" i="1"/>
  <c r="F20" i="1"/>
  <c r="F21" i="1"/>
  <c r="F22" i="1"/>
  <c r="F23" i="1"/>
  <c r="F24" i="1"/>
  <c r="F25" i="1"/>
  <c r="F26" i="1"/>
  <c r="F27" i="1"/>
  <c r="G18" i="1"/>
  <c r="G19" i="1"/>
  <c r="G20" i="1"/>
  <c r="G21" i="1"/>
  <c r="G22" i="1"/>
  <c r="G23" i="1"/>
  <c r="G24" i="1"/>
  <c r="G25" i="1"/>
  <c r="G26" i="1"/>
  <c r="G27" i="1"/>
  <c r="D1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1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F1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G1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D44" i="1"/>
  <c r="E44" i="1"/>
  <c r="F44" i="1"/>
  <c r="G44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D11" i="1"/>
  <c r="G10" i="1"/>
  <c r="F10" i="1"/>
  <c r="E10" i="1"/>
  <c r="D10" i="1"/>
  <c r="G9" i="1"/>
  <c r="F9" i="1"/>
  <c r="E9" i="1"/>
  <c r="D9" i="1"/>
  <c r="G8" i="1"/>
  <c r="L8" i="1" s="1"/>
  <c r="F8" i="1"/>
  <c r="E8" i="1"/>
  <c r="D8" i="1"/>
  <c r="G7" i="1"/>
  <c r="L7" i="1" s="1"/>
  <c r="F7" i="1"/>
  <c r="E7" i="1"/>
  <c r="D7" i="1"/>
  <c r="F6" i="1"/>
  <c r="E6" i="1"/>
  <c r="D6" i="1"/>
  <c r="L9" i="1" l="1"/>
  <c r="H10" i="1"/>
  <c r="J10" i="1"/>
  <c r="I10" i="1"/>
  <c r="K10" i="1"/>
  <c r="A11" i="1"/>
  <c r="I11" i="1" l="1"/>
  <c r="K11" i="1"/>
  <c r="H11" i="1"/>
  <c r="J11" i="1"/>
  <c r="A12" i="1"/>
  <c r="L10" i="1"/>
  <c r="J12" i="1" l="1"/>
  <c r="H12" i="1"/>
  <c r="I12" i="1"/>
  <c r="K12" i="1"/>
  <c r="L11" i="1"/>
  <c r="A13" i="1"/>
  <c r="K13" i="1" l="1"/>
  <c r="I13" i="1"/>
  <c r="J13" i="1"/>
  <c r="H13" i="1"/>
  <c r="L12" i="1"/>
  <c r="A14" i="1"/>
  <c r="H14" i="1" l="1"/>
  <c r="J14" i="1"/>
  <c r="I14" i="1"/>
  <c r="K14" i="1"/>
  <c r="A15" i="1"/>
  <c r="I15" i="1" l="1"/>
  <c r="K15" i="1"/>
  <c r="H15" i="1"/>
  <c r="J15" i="1"/>
  <c r="L14" i="1"/>
  <c r="A16" i="1"/>
  <c r="L13" i="1"/>
  <c r="J16" i="1" l="1"/>
  <c r="H16" i="1"/>
  <c r="I16" i="1"/>
  <c r="K16" i="1"/>
  <c r="L15" i="1"/>
  <c r="A17" i="1"/>
  <c r="K17" i="1" l="1"/>
  <c r="I17" i="1"/>
  <c r="J17" i="1"/>
  <c r="H17" i="1"/>
  <c r="L16" i="1"/>
  <c r="A18" i="1"/>
  <c r="H18" i="1" l="1"/>
  <c r="J18" i="1"/>
  <c r="I18" i="1"/>
  <c r="K18" i="1"/>
  <c r="L17" i="1"/>
  <c r="A19" i="1"/>
  <c r="I19" i="1" l="1"/>
  <c r="K19" i="1"/>
  <c r="H19" i="1"/>
  <c r="J19" i="1"/>
  <c r="L18" i="1"/>
  <c r="A20" i="1"/>
  <c r="J20" i="1" l="1"/>
  <c r="H20" i="1"/>
  <c r="I20" i="1"/>
  <c r="K20" i="1"/>
  <c r="L19" i="1"/>
  <c r="A21" i="1"/>
  <c r="K21" i="1" l="1"/>
  <c r="I21" i="1"/>
  <c r="J21" i="1"/>
  <c r="H21" i="1"/>
  <c r="L20" i="1"/>
  <c r="A22" i="1"/>
  <c r="H22" i="1" l="1"/>
  <c r="J22" i="1"/>
  <c r="K22" i="1"/>
  <c r="I22" i="1"/>
  <c r="L21" i="1"/>
  <c r="A23" i="1"/>
  <c r="I23" i="1" l="1"/>
  <c r="K23" i="1"/>
  <c r="H23" i="1"/>
  <c r="J23" i="1"/>
  <c r="L22" i="1"/>
  <c r="A24" i="1"/>
  <c r="J24" i="1" l="1"/>
  <c r="H24" i="1"/>
  <c r="I24" i="1"/>
  <c r="K24" i="1"/>
  <c r="L23" i="1"/>
  <c r="A25" i="1"/>
  <c r="K25" i="1" l="1"/>
  <c r="I25" i="1"/>
  <c r="J25" i="1"/>
  <c r="H25" i="1"/>
  <c r="L24" i="1"/>
  <c r="A26" i="1"/>
  <c r="H26" i="1" l="1"/>
  <c r="J26" i="1"/>
  <c r="I26" i="1"/>
  <c r="K26" i="1"/>
  <c r="L25" i="1"/>
  <c r="A27" i="1"/>
  <c r="I27" i="1" l="1"/>
  <c r="K27" i="1"/>
  <c r="H27" i="1"/>
  <c r="J27" i="1"/>
  <c r="L26" i="1"/>
  <c r="A28" i="1"/>
  <c r="J28" i="1" l="1"/>
  <c r="H28" i="1"/>
  <c r="K28" i="1"/>
  <c r="I28" i="1"/>
  <c r="A29" i="1"/>
  <c r="L27" i="1"/>
  <c r="K29" i="1" l="1"/>
  <c r="I29" i="1"/>
  <c r="J29" i="1"/>
  <c r="H29" i="1"/>
  <c r="L28" i="1"/>
  <c r="A30" i="1"/>
  <c r="H30" i="1" l="1"/>
  <c r="J30" i="1"/>
  <c r="K30" i="1"/>
  <c r="I30" i="1"/>
  <c r="L29" i="1"/>
  <c r="A31" i="1"/>
  <c r="I31" i="1" l="1"/>
  <c r="K31" i="1"/>
  <c r="H31" i="1"/>
  <c r="J31" i="1"/>
  <c r="L30" i="1"/>
  <c r="A32" i="1"/>
  <c r="J32" i="1" l="1"/>
  <c r="H32" i="1"/>
  <c r="I32" i="1"/>
  <c r="K32" i="1"/>
  <c r="A33" i="1"/>
  <c r="K33" i="1" l="1"/>
  <c r="I33" i="1"/>
  <c r="J33" i="1"/>
  <c r="H33" i="1"/>
  <c r="L31" i="1"/>
  <c r="A34" i="1"/>
  <c r="H34" i="1" l="1"/>
  <c r="J34" i="1"/>
  <c r="I34" i="1"/>
  <c r="K34" i="1"/>
  <c r="L32" i="1"/>
  <c r="A35" i="1"/>
  <c r="I35" i="1" l="1"/>
  <c r="K35" i="1"/>
  <c r="H35" i="1"/>
  <c r="J35" i="1"/>
  <c r="L33" i="1"/>
  <c r="A36" i="1"/>
  <c r="J36" i="1" l="1"/>
  <c r="H36" i="1"/>
  <c r="K36" i="1"/>
  <c r="I36" i="1"/>
  <c r="L34" i="1"/>
  <c r="A37" i="1"/>
  <c r="K37" i="1" l="1"/>
  <c r="I37" i="1"/>
  <c r="J37" i="1"/>
  <c r="H37" i="1"/>
  <c r="L35" i="1"/>
  <c r="A38" i="1"/>
  <c r="H38" i="1" l="1"/>
  <c r="J38" i="1"/>
  <c r="I38" i="1"/>
  <c r="K38" i="1"/>
  <c r="L36" i="1"/>
  <c r="A39" i="1"/>
  <c r="L37" i="1"/>
  <c r="I39" i="1" l="1"/>
  <c r="K39" i="1"/>
  <c r="H39" i="1"/>
  <c r="J39" i="1"/>
  <c r="L38" i="1"/>
  <c r="A40" i="1"/>
  <c r="J40" i="1" l="1"/>
  <c r="H40" i="1"/>
  <c r="I40" i="1"/>
  <c r="K40" i="1"/>
  <c r="L39" i="1"/>
  <c r="A41" i="1"/>
  <c r="K41" i="1" l="1"/>
  <c r="I41" i="1"/>
  <c r="J41" i="1"/>
  <c r="H41" i="1"/>
  <c r="A42" i="1"/>
  <c r="L40" i="1"/>
  <c r="H42" i="1" l="1"/>
  <c r="J42" i="1"/>
  <c r="K42" i="1"/>
  <c r="I42" i="1"/>
  <c r="L41" i="1"/>
  <c r="A43" i="1"/>
  <c r="I43" i="1" l="1"/>
  <c r="K43" i="1"/>
  <c r="H43" i="1"/>
  <c r="J43" i="1"/>
  <c r="A44" i="1"/>
  <c r="J44" i="1" l="1"/>
  <c r="H44" i="1"/>
  <c r="K44" i="1"/>
  <c r="I44" i="1"/>
  <c r="L42" i="1"/>
  <c r="L43" i="1" l="1"/>
  <c r="L44" i="1"/>
  <c r="L4" i="1" l="1"/>
</calcChain>
</file>

<file path=xl/sharedStrings.xml><?xml version="1.0" encoding="utf-8"?>
<sst xmlns="http://schemas.openxmlformats.org/spreadsheetml/2006/main" count="407" uniqueCount="147">
  <si>
    <t>Tallinna Kiirabi</t>
  </si>
  <si>
    <t>AS Karell Kiirabi</t>
  </si>
  <si>
    <t>SA Tartu Kiirabi</t>
  </si>
  <si>
    <t xml:space="preserve">SA Põhja-Eesti Regionaalhaigla </t>
  </si>
  <si>
    <t>SA Pärnu Haigla</t>
  </si>
  <si>
    <t>SA Narva Haigla</t>
  </si>
  <si>
    <t>SA Kuressaare Haigla</t>
  </si>
  <si>
    <t>AS Valga Haigla</t>
  </si>
  <si>
    <t>AS Lõuna-Eesti Haigla</t>
  </si>
  <si>
    <t>Kiirabiasutused</t>
  </si>
  <si>
    <t>ööpäev</t>
  </si>
  <si>
    <t>kuu</t>
  </si>
  <si>
    <t>tund</t>
  </si>
  <si>
    <t>Kiirabiteenuse nimetus</t>
  </si>
  <si>
    <t>Laste jaoks kohandatud reanimobiili ööpäevaringne kodune valmisolek (24 tundi)</t>
  </si>
  <si>
    <t>Kiirabitehniku väljaõppe kursus (400 tundi)</t>
  </si>
  <si>
    <t>Vedu helikopteriga – 1 tund</t>
  </si>
  <si>
    <t>Vedu lennukiga – 1 tund</t>
  </si>
  <si>
    <t>Kiirabibrigaadi juhi väljaõppe kursus õdedele (240 tundi)</t>
  </si>
  <si>
    <t>Summa (EUR)</t>
  </si>
  <si>
    <t>Arstibrigaadi ööpäevaringne valve (24 tundi)</t>
  </si>
  <si>
    <t>Õebrigaadi ööpäevaringne valve (24 tundi)</t>
  </si>
  <si>
    <t>Reanimobiilibrigaadi ööpäevaringne valve (24 tundi)</t>
  </si>
  <si>
    <t>Vähendatud koosseisuga reanimobiilibrigaadi valve (24 tundi)</t>
  </si>
  <si>
    <t>Vähendatud koosseisuga õebrigaadi ööpäevaringne valve (24 tundi)</t>
  </si>
  <si>
    <t>Esmase abi brigaadi ööpäevaringne valve ja telemeditsiin (1 kuu)</t>
  </si>
  <si>
    <t>Lisa reanimobiili valve (1 tund)</t>
  </si>
  <si>
    <t>Lisa reanimobiilibrigaadi kodune valve (1 tund)</t>
  </si>
  <si>
    <t>Lisa arstibrigaadi valve (1 tund)</t>
  </si>
  <si>
    <t>Lisa arstibrigaadi kodune valve (1 tund)</t>
  </si>
  <si>
    <t>Vähendatud koosseisuga lisa arstibrigaadi valve (1 tund)</t>
  </si>
  <si>
    <t>Vähendatud koosseisuga lisa arstibrigaadi kodune valve (1 tund)</t>
  </si>
  <si>
    <t>Vähendatud koosseisuga lisa õebrigaadi valve (1 tund)</t>
  </si>
  <si>
    <t>Vähendatud koosseisuga lisa õebrigaadi kodune valve (1 tund)</t>
  </si>
  <si>
    <t>Täiendava vähendatud koosseisuga õebrigaadi ööpäevaringne valve (24 tundi)</t>
  </si>
  <si>
    <t>Arstliku toetusbrigaadi ööpäevaringne valve (24 tundi)</t>
  </si>
  <si>
    <t>Vähendatud koosseisuga õebrigaadi, mille varustuseks on muu sõiduk kui kiirabiauto, valve (1 tund)</t>
  </si>
  <si>
    <t>Meremeeste ööpäevaringne meditsiiniline kaugkonsultatsioon (1 kuu)</t>
  </si>
  <si>
    <t>Vedu parvlaevaga graafikujärgsel ajal (Kihnu-Munalaid)</t>
  </si>
  <si>
    <t>Vedu parvlaevaga graafikujärgsel ajal (Munalaid-Manilaid)</t>
  </si>
  <si>
    <t>Vedu parvlaevaga graafikujärgsel ajal (Kihnu-Pärnu)</t>
  </si>
  <si>
    <t>Vedu parvlaevaga graafikujärgsel ajal (Sviby-Rohuküla)</t>
  </si>
  <si>
    <t>Vedu parvlaevaga graafikujärgsel ajal (Laaksaare-Piirissaare)</t>
  </si>
  <si>
    <t>Vedu parvlaevaga graafikujärgsel ajal (Kelnase-Leppneeme)</t>
  </si>
  <si>
    <t>Vedu parvlaevaga graafikujärgsel ajal (Tallinn-Aegna)</t>
  </si>
  <si>
    <t>Vedu parvlaevaga graafikuvälisel ajal (Kihnu-Munalaid)</t>
  </si>
  <si>
    <t>Vedu parvlaevaga graafikuvälisel ajal (Munalaid-Manilaid)</t>
  </si>
  <si>
    <t>Vedu parvlaevaga graafikuvälisel ajal (Kihnu-Pärnu)</t>
  </si>
  <si>
    <t>Vedu parvlaevaga graafikuvälisel ajal (Sviby-Rohuküla)</t>
  </si>
  <si>
    <t>Vedu parvlaevaga graafikuvälisel ajal (Laaksaare-Piirissaare)</t>
  </si>
  <si>
    <t>Vedu parvlaevaga graafikuvälisel ajal (Kelnase-Leppneeme)</t>
  </si>
  <si>
    <t>Vedu parvlaevaga graafikuvälisel ajal (Tallinn-Aegna)</t>
  </si>
  <si>
    <t>Vedu parvlaevaga - 1 tund</t>
  </si>
  <si>
    <t>Vedu muu veesõidukiga - 1 km</t>
  </si>
  <si>
    <t>Vähendatud koosseisuga lisa reanimobiilibrigaadi valve (1 tund)</t>
  </si>
  <si>
    <t>Vähendatud koosseisuga lisa reanimobiilibrigaadi kodune valve (1 tund)</t>
  </si>
  <si>
    <t>Vähendatud koosseisuga arstibrigaadi ööpäevaringne valve (24 tundi)</t>
  </si>
  <si>
    <t>Äriregistri kood:</t>
  </si>
  <si>
    <t xml:space="preserve">Arve nr: </t>
  </si>
  <si>
    <t xml:space="preserve">Kiirabiasutuse nimi: </t>
  </si>
  <si>
    <t>Arve esitamise kuupäev:</t>
  </si>
  <si>
    <t>Partneri ärireg kood</t>
  </si>
  <si>
    <t>lepingu nr</t>
  </si>
  <si>
    <t>ühik</t>
  </si>
  <si>
    <t>km</t>
  </si>
  <si>
    <t>vedu</t>
  </si>
  <si>
    <t>kursus</t>
  </si>
  <si>
    <t>kood</t>
  </si>
  <si>
    <t>piirhind</t>
  </si>
  <si>
    <t>Kiirabiteenus</t>
  </si>
  <si>
    <t>BR</t>
  </si>
  <si>
    <t>TR</t>
  </si>
  <si>
    <t>Õ</t>
  </si>
  <si>
    <t>ME</t>
  </si>
  <si>
    <t>tunnus</t>
  </si>
  <si>
    <t>tunnus1</t>
  </si>
  <si>
    <t>tunnus2</t>
  </si>
  <si>
    <t>Teenuse kordi</t>
  </si>
  <si>
    <t>Teenuse piirhind</t>
  </si>
  <si>
    <t>Koef1</t>
  </si>
  <si>
    <t>Koef2</t>
  </si>
  <si>
    <t>Lisa õebrigaadi valve (1 tund)</t>
  </si>
  <si>
    <t>Lisa õebrigaadi kodune valve (1 tund)</t>
  </si>
  <si>
    <t>Andmed</t>
  </si>
  <si>
    <t>tunnus3</t>
  </si>
  <si>
    <t>andme tunnus</t>
  </si>
  <si>
    <t>teenuse kood</t>
  </si>
  <si>
    <t>Teenuse osutamise kuupäev</t>
  </si>
  <si>
    <t>teenuse osutamise periood</t>
  </si>
  <si>
    <t>001.2019</t>
  </si>
  <si>
    <t>002.2019</t>
  </si>
  <si>
    <t>003.2019</t>
  </si>
  <si>
    <t>004.2019</t>
  </si>
  <si>
    <t>005.2019</t>
  </si>
  <si>
    <t>006.2019</t>
  </si>
  <si>
    <t>007.2019</t>
  </si>
  <si>
    <t>008.2019</t>
  </si>
  <si>
    <t>009.2019</t>
  </si>
  <si>
    <t>010.2019</t>
  </si>
  <si>
    <t>011.2019</t>
  </si>
  <si>
    <t>012.2019</t>
  </si>
  <si>
    <t>001.2020</t>
  </si>
  <si>
    <t>002.2020</t>
  </si>
  <si>
    <t>003.2020</t>
  </si>
  <si>
    <t>004.2020</t>
  </si>
  <si>
    <t>005.2020</t>
  </si>
  <si>
    <t>006.2020</t>
  </si>
  <si>
    <t>007.2020</t>
  </si>
  <si>
    <t>008.2020</t>
  </si>
  <si>
    <t>009.2020</t>
  </si>
  <si>
    <t>010.2020</t>
  </si>
  <si>
    <t>011.2020</t>
  </si>
  <si>
    <t>012.2020</t>
  </si>
  <si>
    <t>001.2021</t>
  </si>
  <si>
    <t>002.2021</t>
  </si>
  <si>
    <t>003.2021</t>
  </si>
  <si>
    <t>004.2021</t>
  </si>
  <si>
    <t>005.2021</t>
  </si>
  <si>
    <t>006.2021</t>
  </si>
  <si>
    <t>007.2021</t>
  </si>
  <si>
    <t>008.2021</t>
  </si>
  <si>
    <t>009.2021</t>
  </si>
  <si>
    <t>010.2021</t>
  </si>
  <si>
    <t>011.2021</t>
  </si>
  <si>
    <t>012.2021</t>
  </si>
  <si>
    <t>001.2022</t>
  </si>
  <si>
    <t>002.2022</t>
  </si>
  <si>
    <t>003.2022</t>
  </si>
  <si>
    <t>004.2022</t>
  </si>
  <si>
    <t>005.2022</t>
  </si>
  <si>
    <t>006.2022</t>
  </si>
  <si>
    <t>007.2022</t>
  </si>
  <si>
    <t>008.2022</t>
  </si>
  <si>
    <t>009.2022</t>
  </si>
  <si>
    <t>010.2022</t>
  </si>
  <si>
    <t>011.2022</t>
  </si>
  <si>
    <t>012.2022</t>
  </si>
  <si>
    <t>xxxx</t>
  </si>
  <si>
    <t>Teenuse osutamise periood:</t>
  </si>
  <si>
    <t>Arve summa kokku:</t>
  </si>
  <si>
    <t>Jrk nr</t>
  </si>
  <si>
    <t>Lepingu nr:</t>
  </si>
  <si>
    <t>Tallinna Lastehaigla SA</t>
  </si>
  <si>
    <t>vendor</t>
  </si>
  <si>
    <t>Brigaadide arv</t>
  </si>
  <si>
    <t>Kiirabi välijuhi ööpäevaringne valve – 1 kuu</t>
  </si>
  <si>
    <t>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</si>
</sst>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2020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20202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2"/>
      <color rgb="FF20202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left" vertical="center"/>
    </xf>
    <xf numFmtId="1" fontId="1" fillId="4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2" fillId="3" borderId="0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vertical="center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0" fillId="0" borderId="0" xfId="0" applyNumberFormat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vertical="center"/>
      <protection hidden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4" fontId="7" fillId="6" borderId="0" xfId="0" applyNumberFormat="1" applyFont="1" applyFill="1" applyAlignment="1" applyProtection="1">
      <alignment horizontal="right" vertical="center" wrapText="1"/>
      <protection locked="0"/>
    </xf>
    <xf numFmtId="165" fontId="7" fillId="6" borderId="0" xfId="0" applyNumberFormat="1" applyFont="1" applyFill="1" applyAlignment="1" applyProtection="1">
      <alignment horizontal="right" vertical="center" wrapText="1"/>
      <protection locked="0"/>
    </xf>
    <xf numFmtId="49" fontId="0" fillId="0" borderId="0" xfId="0" applyNumberFormat="1" applyBorder="1" applyAlignment="1">
      <alignment vertical="center"/>
    </xf>
    <xf numFmtId="0" fontId="11" fillId="0" borderId="1" xfId="0" applyFont="1" applyBorder="1"/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 indent="1"/>
    </xf>
    <xf numFmtId="0" fontId="0" fillId="0" borderId="0" xfId="0" applyProtection="1"/>
    <xf numFmtId="4" fontId="0" fillId="0" borderId="0" xfId="0" applyNumberForma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</xf>
    <xf numFmtId="4" fontId="7" fillId="2" borderId="0" xfId="0" applyNumberFormat="1" applyFont="1" applyFill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indent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 wrapText="1"/>
      <protection hidden="1"/>
    </xf>
    <xf numFmtId="4" fontId="5" fillId="2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0" fontId="1" fillId="6" borderId="0" xfId="0" applyFont="1" applyFill="1" applyAlignment="1" applyProtection="1">
      <alignment horizontal="left" vertical="center" indent="1"/>
      <protection locked="0"/>
    </xf>
    <xf numFmtId="14" fontId="1" fillId="6" borderId="0" xfId="0" applyNumberFormat="1" applyFont="1" applyFill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vertical="center"/>
    </xf>
    <xf numFmtId="4" fontId="1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14">
    <dxf>
      <numFmt numFmtId="4" formatCode="#,##0.00"/>
      <alignment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3" formatCode="#,##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0" formatCode="General"/>
      <alignment vertical="center" textRotation="0" indent="0" justifyLastLine="0" shrinkToFit="0" readingOrder="0"/>
      <protection locked="0" hidden="0"/>
    </dxf>
    <dxf>
      <numFmt numFmtId="4" formatCode="#,##0.00"/>
      <alignment horizontal="general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0" formatCode="General"/>
      <alignment horizontal="general" vertical="center" textRotation="0" wrapText="1" indent="0" justifyLastLine="0" shrinkToFit="0" readingOrder="0"/>
      <protection locked="1" hidden="1"/>
    </dxf>
    <dxf>
      <numFmt numFmtId="0" formatCode="General"/>
      <alignment horizontal="general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186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 tint="0.499984740745262"/>
        <name val="Calibri"/>
        <family val="2"/>
        <charset val="186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186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EFFE5"/>
      <color rgb="FFDEFFCD"/>
      <color rgb="FFCCFFFF"/>
      <color rgb="FFCCFFCC"/>
      <color rgb="FF66FFFF"/>
      <color rgb="FF99FFCC"/>
      <color rgb="FFCC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44" totalsRowShown="0" headerRowDxfId="13" dataDxfId="12">
  <autoFilter ref="A5:L44" xr:uid="{00000000-0009-0000-0100-000002000000}"/>
  <tableColumns count="12">
    <tableColumn id="1" xr3:uid="{00000000-0010-0000-0000-000001000000}" name="Jrk nr" dataDxfId="11"/>
    <tableColumn id="11" xr3:uid="{00000000-0010-0000-0000-00000B000000}" name="Andmed" dataDxfId="10"/>
    <tableColumn id="4" xr3:uid="{00000000-0010-0000-0000-000004000000}" name="Teenuse osutamise kuupäev" dataDxfId="9"/>
    <tableColumn id="2" xr3:uid="{00000000-0010-0000-0000-000002000000}" name="teenuse kood" dataDxfId="8">
      <calculatedColumnFormula>IFERROR(VLOOKUP(Table2[[#This Row],[Andmed]],loendid!E:G,3,FALSE)," ")</calculatedColumnFormula>
    </tableColumn>
    <tableColumn id="3" xr3:uid="{00000000-0010-0000-0000-000003000000}" name="Kiirabiteenuse nimetus" dataDxfId="7">
      <calculatedColumnFormula>IFERROR(VLOOKUP(Table2[[#This Row],[Andmed]],loendid!E:G,2,FALSE)," ")</calculatedColumnFormula>
    </tableColumn>
    <tableColumn id="5" xr3:uid="{00000000-0010-0000-0000-000005000000}" name="ühik" dataDxfId="6">
      <calculatedColumnFormula>IFERROR(VLOOKUP(Table2[[#This Row],[Andmed]],loendid!E:I,5,FALSE)," ")</calculatedColumnFormula>
    </tableColumn>
    <tableColumn id="10" xr3:uid="{00000000-0010-0000-0000-00000A000000}" name="Teenuse piirhind" dataDxfId="5">
      <calculatedColumnFormula>IFERROR(VLOOKUP(Table2[[#This Row],[Andmed]],loendid!E:H,4,FALSE)," ")</calculatedColumnFormula>
    </tableColumn>
    <tableColumn id="6" xr3:uid="{00000000-0010-0000-0000-000006000000}" name="Teenuse kordi" dataDxfId="4">
      <calculatedColumnFormula>IFERROR(IF(Table2[[#This Row],[Jrk nr]]="","",1),"")</calculatedColumnFormula>
    </tableColumn>
    <tableColumn id="12" xr3:uid="{00000000-0010-0000-0000-00000C000000}" name="Brigaadide arv" dataDxfId="3">
      <calculatedColumnFormula>IFERROR(IF(Table2[[#This Row],[Jrk nr]]="","",1),"")</calculatedColumnFormula>
    </tableColumn>
    <tableColumn id="9" xr3:uid="{00000000-0010-0000-0000-000009000000}" name="Koef1" dataDxfId="2">
      <calculatedColumnFormula>IFERROR(IF(Table2[[#This Row],[Jrk nr]]="","",1),"")</calculatedColumnFormula>
    </tableColumn>
    <tableColumn id="8" xr3:uid="{00000000-0010-0000-0000-000008000000}" name="Koef2" dataDxfId="1">
      <calculatedColumnFormula>IFERROR(IF(Table2[[#This Row],[Jrk nr]]="","",1),"")</calculatedColumnFormula>
    </tableColumn>
    <tableColumn id="7" xr3:uid="{00000000-0010-0000-0000-000007000000}" name="Summa (EUR)" dataDxfId="0">
      <calculatedColumnFormula>IFERROR(Table2[[#This Row],[Teenuse piirhind]]*Table2[[#This Row],[Teenuse kordi]]*Table2[[#This Row],[Brigaadide arv]]*Table2[[#This Row],[Koef1]]*Table2[[#This Row],[Koef2]],"")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B7" sqref="B7"/>
    </sheetView>
  </sheetViews>
  <sheetFormatPr defaultColWidth="8.5703125" defaultRowHeight="15" x14ac:dyDescent="0.25"/>
  <cols>
    <col min="1" max="1" width="5.85546875" style="64" customWidth="1"/>
    <col min="2" max="2" width="26" style="84" customWidth="1"/>
    <col min="3" max="3" width="12" style="87" customWidth="1"/>
    <col min="4" max="4" width="8.28515625" style="42" customWidth="1"/>
    <col min="5" max="5" width="35" style="64" customWidth="1"/>
    <col min="6" max="6" width="9.140625" style="67" customWidth="1"/>
    <col min="7" max="7" width="10.5703125" style="68" customWidth="1"/>
    <col min="8" max="8" width="6.7109375" style="50" customWidth="1"/>
    <col min="9" max="9" width="6.42578125" style="88" customWidth="1"/>
    <col min="10" max="10" width="6.5703125" style="88" customWidth="1"/>
    <col min="11" max="11" width="6.140625" style="64" customWidth="1"/>
    <col min="12" max="12" width="10.28515625" style="41" customWidth="1"/>
    <col min="13" max="16384" width="8.5703125" style="16"/>
  </cols>
  <sheetData>
    <row r="1" spans="1:13" ht="17.45" customHeight="1" x14ac:dyDescent="0.25">
      <c r="B1" s="78" t="s">
        <v>59</v>
      </c>
      <c r="C1" s="79"/>
      <c r="F1" s="65" t="s">
        <v>57</v>
      </c>
      <c r="G1" s="66" t="str">
        <f>IFERROR(VLOOKUP(C1,loendid!A:D,2,FALSE),"")</f>
        <v/>
      </c>
      <c r="K1" s="42"/>
      <c r="L1" s="16"/>
    </row>
    <row r="2" spans="1:13" ht="17.45" customHeight="1" x14ac:dyDescent="0.25">
      <c r="B2" s="78" t="s">
        <v>58</v>
      </c>
      <c r="C2" s="80" t="s">
        <v>137</v>
      </c>
      <c r="F2" s="65" t="s">
        <v>141</v>
      </c>
      <c r="G2" s="66" t="str">
        <f>IFERROR(VLOOKUP(C1,loendid!A:D,4,FALSE),"")</f>
        <v/>
      </c>
      <c r="J2" s="87"/>
      <c r="L2" s="16"/>
    </row>
    <row r="3" spans="1:13" ht="17.45" customHeight="1" x14ac:dyDescent="0.25">
      <c r="B3" s="78" t="s">
        <v>60</v>
      </c>
      <c r="C3" s="81"/>
      <c r="L3" s="16"/>
    </row>
    <row r="4" spans="1:13" ht="17.45" customHeight="1" x14ac:dyDescent="0.25">
      <c r="B4" s="78" t="s">
        <v>138</v>
      </c>
      <c r="C4" s="82" t="s">
        <v>104</v>
      </c>
      <c r="F4" s="69"/>
      <c r="G4" s="64"/>
      <c r="H4" s="87"/>
      <c r="I4" s="87"/>
      <c r="K4" s="89" t="s">
        <v>139</v>
      </c>
      <c r="L4" s="77">
        <f>IFERROR(SUM(L6:L996),"")</f>
        <v>0</v>
      </c>
    </row>
    <row r="5" spans="1:13" s="43" customFormat="1" ht="45.75" customHeight="1" x14ac:dyDescent="0.25">
      <c r="A5" s="71" t="s">
        <v>140</v>
      </c>
      <c r="B5" s="83" t="s">
        <v>83</v>
      </c>
      <c r="C5" s="59" t="s">
        <v>87</v>
      </c>
      <c r="D5" s="70" t="s">
        <v>86</v>
      </c>
      <c r="E5" s="70" t="s">
        <v>13</v>
      </c>
      <c r="F5" s="71" t="s">
        <v>63</v>
      </c>
      <c r="G5" s="72" t="s">
        <v>78</v>
      </c>
      <c r="H5" s="60" t="s">
        <v>77</v>
      </c>
      <c r="I5" s="60" t="s">
        <v>144</v>
      </c>
      <c r="J5" s="61" t="s">
        <v>79</v>
      </c>
      <c r="K5" s="61" t="s">
        <v>80</v>
      </c>
      <c r="L5" s="51" t="s">
        <v>19</v>
      </c>
    </row>
    <row r="6" spans="1:13" ht="28.9" customHeight="1" x14ac:dyDescent="0.25">
      <c r="A6" s="64">
        <v>1</v>
      </c>
      <c r="C6" s="56"/>
      <c r="D6" s="42" t="str">
        <f>IFERROR(VLOOKUP(Table2[[#This Row],[Andmed]],loendid!E:G,3,FALSE)," ")</f>
        <v xml:space="preserve"> </v>
      </c>
      <c r="E6" s="73" t="str">
        <f>IFERROR(VLOOKUP(Table2[[#This Row],[Andmed]],loendid!E:G,2,FALSE)," ")</f>
        <v xml:space="preserve"> </v>
      </c>
      <c r="F6" s="74" t="str">
        <f>IFERROR(VLOOKUP(Table2[[#This Row],[Andmed]],loendid!E:I,5,FALSE)," ")</f>
        <v xml:space="preserve"> </v>
      </c>
      <c r="G6" s="68" t="str">
        <f>IFERROR(VLOOKUP(Table2[[#This Row],[Andmed]],loendid!E:H,4,FALSE)," ")</f>
        <v xml:space="preserve"> </v>
      </c>
      <c r="H6" s="95"/>
      <c r="I6" s="94"/>
      <c r="J6" s="58"/>
      <c r="K6" s="58"/>
      <c r="L6" s="52" t="str">
        <f>IFERROR(Table2[[#This Row],[Teenuse piirhind]]*Table2[[#This Row],[Teenuse kordi]]*Table2[[#This Row],[Brigaadide arv]]*Table2[[#This Row],[Koef1]]*Table2[[#This Row],[Koef2]],"")</f>
        <v/>
      </c>
    </row>
    <row r="7" spans="1:13" ht="28.9" customHeight="1" x14ac:dyDescent="0.25">
      <c r="A7" s="64" t="str">
        <f>IFERROR(IF(AND(A6&gt;0,B7=""),"",A6+1),"")</f>
        <v/>
      </c>
      <c r="C7" s="57"/>
      <c r="D7" s="42" t="str">
        <f>IFERROR(VLOOKUP(Table2[[#This Row],[Andmed]],loendid!E:G,3,FALSE)," ")</f>
        <v xml:space="preserve"> </v>
      </c>
      <c r="E7" s="73" t="str">
        <f>IFERROR(VLOOKUP(Table2[[#This Row],[Andmed]],loendid!E:G,2,FALSE)," ")</f>
        <v xml:space="preserve"> </v>
      </c>
      <c r="F7" s="74" t="str">
        <f>IFERROR(VLOOKUP(Table2[[#This Row],[Andmed]],loendid!E:I,5,FALSE)," ")</f>
        <v xml:space="preserve"> </v>
      </c>
      <c r="G7" s="68" t="str">
        <f>IFERROR(VLOOKUP(Table2[[#This Row],[Andmed]],loendid!E:H,4,FALSE)," ")</f>
        <v xml:space="preserve"> </v>
      </c>
      <c r="H7" s="95" t="str">
        <f>IFERROR(IF(Table2[[#This Row],[Jrk nr]]="","",1),"")</f>
        <v/>
      </c>
      <c r="I7" s="94" t="str">
        <f>IFERROR(IF(Table2[[#This Row],[Jrk nr]]="","",1),"")</f>
        <v/>
      </c>
      <c r="J7" s="58" t="str">
        <f>IFERROR(IF(Table2[[#This Row],[Jrk nr]]="","",1),"")</f>
        <v/>
      </c>
      <c r="K7" s="58" t="str">
        <f>IFERROR(IF(Table2[[#This Row],[Jrk nr]]="","",1),"")</f>
        <v/>
      </c>
      <c r="L7" s="52" t="str">
        <f>IFERROR(Table2[[#This Row],[Teenuse piirhind]]*Table2[[#This Row],[Teenuse kordi]]*Table2[[#This Row],[Brigaadide arv]]*Table2[[#This Row],[Koef1]]*Table2[[#This Row],[Koef2]],"")</f>
        <v/>
      </c>
    </row>
    <row r="8" spans="1:13" ht="28.9" customHeight="1" x14ac:dyDescent="0.25">
      <c r="A8" s="64" t="str">
        <f t="shared" ref="A8:A44" si="0">IFERROR(IF(AND(A7&gt;0,B8=""),"",A7+1),"")</f>
        <v/>
      </c>
      <c r="C8" s="57"/>
      <c r="D8" s="42" t="str">
        <f>IFERROR(VLOOKUP(Table2[[#This Row],[Andmed]],loendid!E:G,3,FALSE)," ")</f>
        <v xml:space="preserve"> </v>
      </c>
      <c r="E8" s="73" t="str">
        <f>IFERROR(VLOOKUP(Table2[[#This Row],[Andmed]],loendid!E:G,2,FALSE)," ")</f>
        <v xml:space="preserve"> </v>
      </c>
      <c r="F8" s="74" t="str">
        <f>IFERROR(VLOOKUP(Table2[[#This Row],[Andmed]],loendid!E:I,5,FALSE)," ")</f>
        <v xml:space="preserve"> </v>
      </c>
      <c r="G8" s="68" t="str">
        <f>IFERROR(VLOOKUP(Table2[[#This Row],[Andmed]],loendid!E:H,4,FALSE)," ")</f>
        <v xml:space="preserve"> </v>
      </c>
      <c r="H8" s="95" t="str">
        <f>IFERROR(IF(Table2[[#This Row],[Jrk nr]]="","",1),"")</f>
        <v/>
      </c>
      <c r="I8" s="94" t="str">
        <f>IFERROR(IF(Table2[[#This Row],[Jrk nr]]="","",1),"")</f>
        <v/>
      </c>
      <c r="J8" s="58" t="str">
        <f>IFERROR(IF(Table2[[#This Row],[Jrk nr]]="","",1),"")</f>
        <v/>
      </c>
      <c r="K8" s="58" t="str">
        <f>IFERROR(IF(Table2[[#This Row],[Jrk nr]]="","",1),"")</f>
        <v/>
      </c>
      <c r="L8" s="52" t="str">
        <f>IFERROR(Table2[[#This Row],[Teenuse piirhind]]*Table2[[#This Row],[Teenuse kordi]]*Table2[[#This Row],[Brigaadide arv]]*Table2[[#This Row],[Koef1]]*Table2[[#This Row],[Koef2]],"")</f>
        <v/>
      </c>
    </row>
    <row r="9" spans="1:13" ht="28.9" customHeight="1" x14ac:dyDescent="0.25">
      <c r="A9" s="64" t="str">
        <f>IFERROR(IF(AND(A8&gt;0,B9=""),"",A8+1),"")</f>
        <v/>
      </c>
      <c r="C9" s="57"/>
      <c r="D9" s="42" t="str">
        <f>IFERROR(VLOOKUP(Table2[[#This Row],[Andmed]],loendid!E:G,3,FALSE)," ")</f>
        <v xml:space="preserve"> </v>
      </c>
      <c r="E9" s="73" t="str">
        <f>IFERROR(VLOOKUP(Table2[[#This Row],[Andmed]],loendid!E:G,2,FALSE)," ")</f>
        <v xml:space="preserve"> </v>
      </c>
      <c r="F9" s="74" t="str">
        <f>IFERROR(VLOOKUP(Table2[[#This Row],[Andmed]],loendid!E:I,5,FALSE)," ")</f>
        <v xml:space="preserve"> </v>
      </c>
      <c r="G9" s="68" t="str">
        <f>IFERROR(VLOOKUP(Table2[[#This Row],[Andmed]],loendid!E:H,4,FALSE)," ")</f>
        <v xml:space="preserve"> </v>
      </c>
      <c r="H9" s="95" t="str">
        <f>IFERROR(IF(Table2[[#This Row],[Jrk nr]]="","",1),"")</f>
        <v/>
      </c>
      <c r="I9" s="94" t="str">
        <f>IFERROR(IF(Table2[[#This Row],[Jrk nr]]="","",1),"")</f>
        <v/>
      </c>
      <c r="J9" s="58" t="str">
        <f>IFERROR(IF(Table2[[#This Row],[Jrk nr]]="","",1),"")</f>
        <v/>
      </c>
      <c r="K9" s="58" t="str">
        <f>IFERROR(IF(Table2[[#This Row],[Jrk nr]]="","",1),"")</f>
        <v/>
      </c>
      <c r="L9" s="52" t="str">
        <f>IFERROR(Table2[[#This Row],[Teenuse piirhind]]*Table2[[#This Row],[Teenuse kordi]]*Table2[[#This Row],[Brigaadide arv]]*Table2[[#This Row],[Koef1]]*Table2[[#This Row],[Koef2]],"")</f>
        <v/>
      </c>
    </row>
    <row r="10" spans="1:13" ht="28.9" customHeight="1" x14ac:dyDescent="0.25">
      <c r="A10" s="64" t="str">
        <f t="shared" si="0"/>
        <v/>
      </c>
      <c r="C10" s="57"/>
      <c r="D10" s="42" t="str">
        <f>IFERROR(VLOOKUP(Table2[[#This Row],[Andmed]],loendid!E:G,3,FALSE)," ")</f>
        <v xml:space="preserve"> </v>
      </c>
      <c r="E10" s="73" t="str">
        <f>IFERROR(VLOOKUP(Table2[[#This Row],[Andmed]],loendid!E:G,2,FALSE)," ")</f>
        <v xml:space="preserve"> </v>
      </c>
      <c r="F10" s="74" t="str">
        <f>IFERROR(VLOOKUP(Table2[[#This Row],[Andmed]],loendid!E:I,5,FALSE)," ")</f>
        <v xml:space="preserve"> </v>
      </c>
      <c r="G10" s="68" t="str">
        <f>IFERROR(VLOOKUP(Table2[[#This Row],[Andmed]],loendid!E:H,4,FALSE)," ")</f>
        <v xml:space="preserve"> </v>
      </c>
      <c r="H10" s="95" t="str">
        <f>IFERROR(IF(Table2[[#This Row],[Jrk nr]]="","",1),"")</f>
        <v/>
      </c>
      <c r="I10" s="94" t="str">
        <f>IFERROR(IF(Table2[[#This Row],[Jrk nr]]="","",1),"")</f>
        <v/>
      </c>
      <c r="J10" s="58" t="str">
        <f>IFERROR(IF(Table2[[#This Row],[Jrk nr]]="","",1),"")</f>
        <v/>
      </c>
      <c r="K10" s="58" t="str">
        <f>IFERROR(IF(Table2[[#This Row],[Jrk nr]]="","",1),"")</f>
        <v/>
      </c>
      <c r="L10" s="52" t="str">
        <f>IFERROR(Table2[[#This Row],[Teenuse piirhind]]*Table2[[#This Row],[Teenuse kordi]]*Table2[[#This Row],[Brigaadide arv]]*Table2[[#This Row],[Koef1]]*Table2[[#This Row],[Koef2]],"")</f>
        <v/>
      </c>
    </row>
    <row r="11" spans="1:13" ht="28.9" customHeight="1" x14ac:dyDescent="0.25">
      <c r="A11" s="64" t="str">
        <f>IFERROR(IF(AND(A10&gt;0,B11=""),"",A10+1),"")</f>
        <v/>
      </c>
      <c r="C11" s="57"/>
      <c r="D11" s="42" t="str">
        <f>IFERROR(VLOOKUP(Table2[[#This Row],[Andmed]],loendid!E:G,3,FALSE)," ")</f>
        <v xml:space="preserve"> </v>
      </c>
      <c r="E11" s="73" t="str">
        <f>IFERROR(VLOOKUP(Table2[[#This Row],[Andmed]],loendid!E:G,2,FALSE)," ")</f>
        <v xml:space="preserve"> </v>
      </c>
      <c r="F11" s="74" t="str">
        <f>IFERROR(VLOOKUP(Table2[[#This Row],[Andmed]],loendid!E:I,5,FALSE)," ")</f>
        <v xml:space="preserve"> </v>
      </c>
      <c r="G11" s="68" t="str">
        <f>IFERROR(VLOOKUP(Table2[[#This Row],[Andmed]],loendid!E:H,4,FALSE)," ")</f>
        <v xml:space="preserve"> </v>
      </c>
      <c r="H11" s="95" t="str">
        <f>IFERROR(IF(Table2[[#This Row],[Jrk nr]]="","",1),"")</f>
        <v/>
      </c>
      <c r="I11" s="94" t="str">
        <f>IFERROR(IF(Table2[[#This Row],[Jrk nr]]="","",1),"")</f>
        <v/>
      </c>
      <c r="J11" s="58" t="str">
        <f>IFERROR(IF(Table2[[#This Row],[Jrk nr]]="","",1),"")</f>
        <v/>
      </c>
      <c r="K11" s="58" t="str">
        <f>IFERROR(IF(Table2[[#This Row],[Jrk nr]]="","",1),"")</f>
        <v/>
      </c>
      <c r="L11" s="52" t="str">
        <f>IFERROR(Table2[[#This Row],[Teenuse piirhind]]*Table2[[#This Row],[Teenuse kordi]]*Table2[[#This Row],[Brigaadide arv]]*Table2[[#This Row],[Koef1]]*Table2[[#This Row],[Koef2]],"")</f>
        <v/>
      </c>
    </row>
    <row r="12" spans="1:13" ht="28.9" customHeight="1" x14ac:dyDescent="0.25">
      <c r="A12" s="64" t="str">
        <f t="shared" si="0"/>
        <v/>
      </c>
      <c r="C12" s="57"/>
      <c r="D12" s="42" t="str">
        <f>IFERROR(VLOOKUP(Table2[[#This Row],[Andmed]],loendid!E:G,3,FALSE)," ")</f>
        <v xml:space="preserve"> </v>
      </c>
      <c r="E12" s="73" t="str">
        <f>IFERROR(VLOOKUP(Table2[[#This Row],[Andmed]],loendid!E:G,2,FALSE)," ")</f>
        <v xml:space="preserve"> </v>
      </c>
      <c r="F12" s="74" t="str">
        <f>IFERROR(VLOOKUP(Table2[[#This Row],[Andmed]],loendid!E:I,5,FALSE)," ")</f>
        <v xml:space="preserve"> </v>
      </c>
      <c r="G12" s="68" t="str">
        <f>IFERROR(VLOOKUP(Table2[[#This Row],[Andmed]],loendid!E:H,4,FALSE)," ")</f>
        <v xml:space="preserve"> </v>
      </c>
      <c r="H12" s="95" t="str">
        <f>IFERROR(IF(Table2[[#This Row],[Jrk nr]]="","",1),"")</f>
        <v/>
      </c>
      <c r="I12" s="94" t="str">
        <f>IFERROR(IF(Table2[[#This Row],[Jrk nr]]="","",1),"")</f>
        <v/>
      </c>
      <c r="J12" s="58" t="str">
        <f>IFERROR(IF(Table2[[#This Row],[Jrk nr]]="","",1),"")</f>
        <v/>
      </c>
      <c r="K12" s="58" t="str">
        <f>IFERROR(IF(Table2[[#This Row],[Jrk nr]]="","",1),"")</f>
        <v/>
      </c>
      <c r="L12" s="52" t="str">
        <f>IFERROR(Table2[[#This Row],[Teenuse piirhind]]*Table2[[#This Row],[Teenuse kordi]]*Table2[[#This Row],[Brigaadide arv]]*Table2[[#This Row],[Koef1]]*Table2[[#This Row],[Koef2]],"")</f>
        <v/>
      </c>
    </row>
    <row r="13" spans="1:13" ht="28.9" customHeight="1" x14ac:dyDescent="0.25">
      <c r="A13" s="64" t="str">
        <f>IFERROR(IF(AND(A12&gt;0,B13=""),"",A12+1),"")</f>
        <v/>
      </c>
      <c r="B13" s="85"/>
      <c r="C13" s="57"/>
      <c r="D13" s="42" t="str">
        <f>IFERROR(VLOOKUP(Table2[[#This Row],[Andmed]],loendid!E:G,3,FALSE)," ")</f>
        <v xml:space="preserve"> </v>
      </c>
      <c r="E13" s="73" t="str">
        <f>IFERROR(VLOOKUP(Table2[[#This Row],[Andmed]],loendid!E:G,2,FALSE)," ")</f>
        <v xml:space="preserve"> </v>
      </c>
      <c r="F13" s="74" t="str">
        <f>IFERROR(VLOOKUP(Table2[[#This Row],[Andmed]],loendid!E:I,5,FALSE)," ")</f>
        <v xml:space="preserve"> </v>
      </c>
      <c r="G13" s="68" t="str">
        <f>IFERROR(VLOOKUP(Table2[[#This Row],[Andmed]],loendid!E:H,4,FALSE)," ")</f>
        <v xml:space="preserve"> </v>
      </c>
      <c r="H13" s="95" t="str">
        <f>IFERROR(IF(Table2[[#This Row],[Jrk nr]]="","",1),"")</f>
        <v/>
      </c>
      <c r="I13" s="94" t="str">
        <f>IFERROR(IF(Table2[[#This Row],[Jrk nr]]="","",1),"")</f>
        <v/>
      </c>
      <c r="J13" s="58" t="str">
        <f>IFERROR(IF(Table2[[#This Row],[Jrk nr]]="","",1),"")</f>
        <v/>
      </c>
      <c r="K13" s="58" t="str">
        <f>IFERROR(IF(Table2[[#This Row],[Jrk nr]]="","",1),"")</f>
        <v/>
      </c>
      <c r="L13" s="52" t="str">
        <f>IFERROR(Table2[[#This Row],[Teenuse piirhind]]*Table2[[#This Row],[Teenuse kordi]]*Table2[[#This Row],[Brigaadide arv]]*Table2[[#This Row],[Koef1]]*Table2[[#This Row],[Koef2]],"")</f>
        <v/>
      </c>
      <c r="M13" s="41"/>
    </row>
    <row r="14" spans="1:13" ht="28.9" customHeight="1" x14ac:dyDescent="0.25">
      <c r="A14" s="64" t="str">
        <f t="shared" si="0"/>
        <v/>
      </c>
      <c r="C14" s="57"/>
      <c r="D14" s="42" t="str">
        <f>IFERROR(VLOOKUP(Table2[[#This Row],[Andmed]],loendid!E:G,3,FALSE)," ")</f>
        <v xml:space="preserve"> </v>
      </c>
      <c r="E14" s="73" t="str">
        <f>IFERROR(VLOOKUP(Table2[[#This Row],[Andmed]],loendid!E:G,2,FALSE)," ")</f>
        <v xml:space="preserve"> </v>
      </c>
      <c r="F14" s="74" t="str">
        <f>IFERROR(VLOOKUP(Table2[[#This Row],[Andmed]],loendid!E:I,5,FALSE)," ")</f>
        <v xml:space="preserve"> </v>
      </c>
      <c r="G14" s="68" t="str">
        <f>IFERROR(VLOOKUP(Table2[[#This Row],[Andmed]],loendid!E:H,4,FALSE)," ")</f>
        <v xml:space="preserve"> </v>
      </c>
      <c r="H14" s="95" t="str">
        <f>IFERROR(IF(Table2[[#This Row],[Jrk nr]]="","",1),"")</f>
        <v/>
      </c>
      <c r="I14" s="94" t="str">
        <f>IFERROR(IF(Table2[[#This Row],[Jrk nr]]="","",1),"")</f>
        <v/>
      </c>
      <c r="J14" s="58" t="str">
        <f>IFERROR(IF(Table2[[#This Row],[Jrk nr]]="","",1),"")</f>
        <v/>
      </c>
      <c r="K14" s="58" t="str">
        <f>IFERROR(IF(Table2[[#This Row],[Jrk nr]]="","",1),"")</f>
        <v/>
      </c>
      <c r="L14" s="52" t="str">
        <f>IFERROR(Table2[[#This Row],[Teenuse piirhind]]*Table2[[#This Row],[Teenuse kordi]]*Table2[[#This Row],[Brigaadide arv]]*Table2[[#This Row],[Koef1]]*Table2[[#This Row],[Koef2]],"")</f>
        <v/>
      </c>
      <c r="M14" s="41"/>
    </row>
    <row r="15" spans="1:13" ht="28.9" customHeight="1" x14ac:dyDescent="0.25">
      <c r="A15" s="64" t="str">
        <f>IFERROR(IF(AND(A14&gt;0,B15=""),"",A14+1),"")</f>
        <v/>
      </c>
      <c r="C15" s="57"/>
      <c r="D15" s="42" t="str">
        <f>IFERROR(VLOOKUP(Table2[[#This Row],[Andmed]],loendid!E:G,3,FALSE)," ")</f>
        <v xml:space="preserve"> </v>
      </c>
      <c r="E15" s="73" t="str">
        <f>IFERROR(VLOOKUP(Table2[[#This Row],[Andmed]],loendid!E:G,2,FALSE)," ")</f>
        <v xml:space="preserve"> </v>
      </c>
      <c r="F15" s="74" t="str">
        <f>IFERROR(VLOOKUP(Table2[[#This Row],[Andmed]],loendid!E:I,5,FALSE)," ")</f>
        <v xml:space="preserve"> </v>
      </c>
      <c r="G15" s="68" t="str">
        <f>IFERROR(VLOOKUP(Table2[[#This Row],[Andmed]],loendid!E:H,4,FALSE)," ")</f>
        <v xml:space="preserve"> </v>
      </c>
      <c r="H15" s="95" t="str">
        <f>IFERROR(IF(Table2[[#This Row],[Jrk nr]]="","",1),"")</f>
        <v/>
      </c>
      <c r="I15" s="94" t="str">
        <f>IFERROR(IF(Table2[[#This Row],[Jrk nr]]="","",1),"")</f>
        <v/>
      </c>
      <c r="J15" s="58" t="str">
        <f>IFERROR(IF(Table2[[#This Row],[Jrk nr]]="","",1),"")</f>
        <v/>
      </c>
      <c r="K15" s="58" t="str">
        <f>IFERROR(IF(Table2[[#This Row],[Jrk nr]]="","",1),"")</f>
        <v/>
      </c>
      <c r="L15" s="52" t="str">
        <f>IFERROR(Table2[[#This Row],[Teenuse piirhind]]*Table2[[#This Row],[Teenuse kordi]]*Table2[[#This Row],[Brigaadide arv]]*Table2[[#This Row],[Koef1]]*Table2[[#This Row],[Koef2]],"")</f>
        <v/>
      </c>
      <c r="M15" s="41"/>
    </row>
    <row r="16" spans="1:13" ht="28.9" customHeight="1" x14ac:dyDescent="0.25">
      <c r="A16" s="64" t="str">
        <f t="shared" si="0"/>
        <v/>
      </c>
      <c r="C16" s="86"/>
      <c r="D16" s="42" t="str">
        <f>IFERROR(VLOOKUP(Table2[[#This Row],[Andmed]],loendid!E:G,3,FALSE)," ")</f>
        <v xml:space="preserve"> </v>
      </c>
      <c r="E16" s="73" t="str">
        <f>IFERROR(VLOOKUP(Table2[[#This Row],[Andmed]],loendid!E:G,2,FALSE)," ")</f>
        <v xml:space="preserve"> </v>
      </c>
      <c r="F16" s="74" t="str">
        <f>IFERROR(VLOOKUP(Table2[[#This Row],[Andmed]],loendid!E:I,5,FALSE)," ")</f>
        <v xml:space="preserve"> </v>
      </c>
      <c r="G16" s="68" t="str">
        <f>IFERROR(VLOOKUP(Table2[[#This Row],[Andmed]],loendid!E:H,4,FALSE)," ")</f>
        <v xml:space="preserve"> </v>
      </c>
      <c r="H16" s="95" t="str">
        <f>IFERROR(IF(Table2[[#This Row],[Jrk nr]]="","",1),"")</f>
        <v/>
      </c>
      <c r="I16" s="94" t="str">
        <f>IFERROR(IF(Table2[[#This Row],[Jrk nr]]="","",1),"")</f>
        <v/>
      </c>
      <c r="J16" s="58" t="str">
        <f>IFERROR(IF(Table2[[#This Row],[Jrk nr]]="","",1),"")</f>
        <v/>
      </c>
      <c r="K16" s="58" t="str">
        <f>IFERROR(IF(Table2[[#This Row],[Jrk nr]]="","",1),"")</f>
        <v/>
      </c>
      <c r="L16" s="52" t="str">
        <f>IFERROR(Table2[[#This Row],[Teenuse piirhind]]*Table2[[#This Row],[Teenuse kordi]]*Table2[[#This Row],[Brigaadide arv]]*Table2[[#This Row],[Koef1]]*Table2[[#This Row],[Koef2]],"")</f>
        <v/>
      </c>
      <c r="M16" s="41"/>
    </row>
    <row r="17" spans="1:13" ht="28.9" customHeight="1" x14ac:dyDescent="0.25">
      <c r="A17" s="90" t="str">
        <f>IFERROR(IF(AND(A16&gt;0,B17=""),"",A16+1),"")</f>
        <v/>
      </c>
      <c r="C17" s="57"/>
      <c r="D17" s="75" t="str">
        <f>IFERROR(VLOOKUP(Table2[[#This Row],[Andmed]],loendid!E:G,3,FALSE)," ")</f>
        <v xml:space="preserve"> </v>
      </c>
      <c r="E17" s="76" t="str">
        <f>IFERROR(VLOOKUP(Table2[[#This Row],[Andmed]],loendid!E:G,2,FALSE)," ")</f>
        <v xml:space="preserve"> </v>
      </c>
      <c r="F17" s="74" t="str">
        <f>IFERROR(VLOOKUP(Table2[[#This Row],[Andmed]],loendid!E:I,5,FALSE)," ")</f>
        <v xml:space="preserve"> </v>
      </c>
      <c r="G17" s="68" t="str">
        <f>IFERROR(VLOOKUP(Table2[[#This Row],[Andmed]],loendid!E:H,4,FALSE)," ")</f>
        <v xml:space="preserve"> </v>
      </c>
      <c r="H17" s="95" t="str">
        <f>IFERROR(IF(Table2[[#This Row],[Jrk nr]]="","",1),"")</f>
        <v/>
      </c>
      <c r="I17" s="94" t="str">
        <f>IFERROR(IF(Table2[[#This Row],[Jrk nr]]="","",1),"")</f>
        <v/>
      </c>
      <c r="J17" s="58" t="str">
        <f>IFERROR(IF(Table2[[#This Row],[Jrk nr]]="","",1),"")</f>
        <v/>
      </c>
      <c r="K17" s="58" t="str">
        <f>IFERROR(IF(Table2[[#This Row],[Jrk nr]]="","",1),"")</f>
        <v/>
      </c>
      <c r="L17" s="52" t="str">
        <f>IFERROR(Table2[[#This Row],[Teenuse piirhind]]*Table2[[#This Row],[Teenuse kordi]]*Table2[[#This Row],[Brigaadide arv]]*Table2[[#This Row],[Koef1]]*Table2[[#This Row],[Koef2]],"")</f>
        <v/>
      </c>
      <c r="M17" s="41"/>
    </row>
    <row r="18" spans="1:13" ht="28.9" customHeight="1" x14ac:dyDescent="0.25">
      <c r="A18" s="90" t="str">
        <f t="shared" si="0"/>
        <v/>
      </c>
      <c r="C18" s="86"/>
      <c r="D18" s="75" t="str">
        <f>IFERROR(VLOOKUP(Table2[[#This Row],[Andmed]],loendid!E:G,3,FALSE)," ")</f>
        <v xml:space="preserve"> </v>
      </c>
      <c r="E18" s="76" t="str">
        <f>IFERROR(VLOOKUP(Table2[[#This Row],[Andmed]],loendid!E:G,2,FALSE)," ")</f>
        <v xml:space="preserve"> </v>
      </c>
      <c r="F18" s="74" t="str">
        <f>IFERROR(VLOOKUP(Table2[[#This Row],[Andmed]],loendid!E:I,5,FALSE)," ")</f>
        <v xml:space="preserve"> </v>
      </c>
      <c r="G18" s="68" t="str">
        <f>IFERROR(VLOOKUP(Table2[[#This Row],[Andmed]],loendid!E:H,4,FALSE)," ")</f>
        <v xml:space="preserve"> </v>
      </c>
      <c r="H18" s="95" t="str">
        <f>IFERROR(IF(Table2[[#This Row],[Jrk nr]]="","",1),"")</f>
        <v/>
      </c>
      <c r="I18" s="94" t="str">
        <f>IFERROR(IF(Table2[[#This Row],[Jrk nr]]="","",1),"")</f>
        <v/>
      </c>
      <c r="J18" s="58" t="str">
        <f>IFERROR(IF(Table2[[#This Row],[Jrk nr]]="","",1),"")</f>
        <v/>
      </c>
      <c r="K18" s="58" t="str">
        <f>IFERROR(IF(Table2[[#This Row],[Jrk nr]]="","",1),"")</f>
        <v/>
      </c>
      <c r="L18" s="52" t="str">
        <f>IFERROR(Table2[[#This Row],[Teenuse piirhind]]*Table2[[#This Row],[Teenuse kordi]]*Table2[[#This Row],[Brigaadide arv]]*Table2[[#This Row],[Koef1]]*Table2[[#This Row],[Koef2]],"")</f>
        <v/>
      </c>
      <c r="M18" s="41"/>
    </row>
    <row r="19" spans="1:13" ht="28.9" customHeight="1" x14ac:dyDescent="0.25">
      <c r="A19" s="90" t="str">
        <f>IFERROR(IF(AND(A18&gt;0,B19=""),"",A18+1),"")</f>
        <v/>
      </c>
      <c r="C19" s="86"/>
      <c r="D19" s="75" t="str">
        <f>IFERROR(VLOOKUP(Table2[[#This Row],[Andmed]],loendid!E:G,3,FALSE)," ")</f>
        <v xml:space="preserve"> </v>
      </c>
      <c r="E19" s="76" t="str">
        <f>IFERROR(VLOOKUP(Table2[[#This Row],[Andmed]],loendid!E:G,2,FALSE)," ")</f>
        <v xml:space="preserve"> </v>
      </c>
      <c r="F19" s="74" t="str">
        <f>IFERROR(VLOOKUP(Table2[[#This Row],[Andmed]],loendid!E:I,5,FALSE)," ")</f>
        <v xml:space="preserve"> </v>
      </c>
      <c r="G19" s="68" t="str">
        <f>IFERROR(VLOOKUP(Table2[[#This Row],[Andmed]],loendid!E:H,4,FALSE)," ")</f>
        <v xml:space="preserve"> </v>
      </c>
      <c r="H19" s="95" t="str">
        <f>IFERROR(IF(Table2[[#This Row],[Jrk nr]]="","",1),"")</f>
        <v/>
      </c>
      <c r="I19" s="94" t="str">
        <f>IFERROR(IF(Table2[[#This Row],[Jrk nr]]="","",1),"")</f>
        <v/>
      </c>
      <c r="J19" s="58" t="str">
        <f>IFERROR(IF(Table2[[#This Row],[Jrk nr]]="","",1),"")</f>
        <v/>
      </c>
      <c r="K19" s="58" t="str">
        <f>IFERROR(IF(Table2[[#This Row],[Jrk nr]]="","",1),"")</f>
        <v/>
      </c>
      <c r="L19" s="52" t="str">
        <f>IFERROR(Table2[[#This Row],[Teenuse piirhind]]*Table2[[#This Row],[Teenuse kordi]]*Table2[[#This Row],[Brigaadide arv]]*Table2[[#This Row],[Koef1]]*Table2[[#This Row],[Koef2]],"")</f>
        <v/>
      </c>
      <c r="M19" s="41"/>
    </row>
    <row r="20" spans="1:13" ht="28.9" customHeight="1" x14ac:dyDescent="0.25">
      <c r="A20" s="90" t="str">
        <f t="shared" si="0"/>
        <v/>
      </c>
      <c r="C20" s="86"/>
      <c r="D20" s="75" t="str">
        <f>IFERROR(VLOOKUP(Table2[[#This Row],[Andmed]],loendid!E:G,3,FALSE)," ")</f>
        <v xml:space="preserve"> </v>
      </c>
      <c r="E20" s="76" t="str">
        <f>IFERROR(VLOOKUP(Table2[[#This Row],[Andmed]],loendid!E:G,2,FALSE)," ")</f>
        <v xml:space="preserve"> </v>
      </c>
      <c r="F20" s="74" t="str">
        <f>IFERROR(VLOOKUP(Table2[[#This Row],[Andmed]],loendid!E:I,5,FALSE)," ")</f>
        <v xml:space="preserve"> </v>
      </c>
      <c r="G20" s="68" t="str">
        <f>IFERROR(VLOOKUP(Table2[[#This Row],[Andmed]],loendid!E:H,4,FALSE)," ")</f>
        <v xml:space="preserve"> </v>
      </c>
      <c r="H20" s="95" t="str">
        <f>IFERROR(IF(Table2[[#This Row],[Jrk nr]]="","",1),"")</f>
        <v/>
      </c>
      <c r="I20" s="94" t="str">
        <f>IFERROR(IF(Table2[[#This Row],[Jrk nr]]="","",1),"")</f>
        <v/>
      </c>
      <c r="J20" s="58" t="str">
        <f>IFERROR(IF(Table2[[#This Row],[Jrk nr]]="","",1),"")</f>
        <v/>
      </c>
      <c r="K20" s="58" t="str">
        <f>IFERROR(IF(Table2[[#This Row],[Jrk nr]]="","",1),"")</f>
        <v/>
      </c>
      <c r="L20" s="52" t="str">
        <f>IFERROR(Table2[[#This Row],[Teenuse piirhind]]*Table2[[#This Row],[Teenuse kordi]]*Table2[[#This Row],[Brigaadide arv]]*Table2[[#This Row],[Koef1]]*Table2[[#This Row],[Koef2]],"")</f>
        <v/>
      </c>
      <c r="M20" s="41"/>
    </row>
    <row r="21" spans="1:13" ht="28.9" customHeight="1" x14ac:dyDescent="0.25">
      <c r="A21" s="90" t="str">
        <f>IFERROR(IF(AND(A20&gt;0,B21=""),"",A20+1),"")</f>
        <v/>
      </c>
      <c r="C21" s="86"/>
      <c r="D21" s="75" t="str">
        <f>IFERROR(VLOOKUP(Table2[[#This Row],[Andmed]],loendid!E:G,3,FALSE)," ")</f>
        <v xml:space="preserve"> </v>
      </c>
      <c r="E21" s="76" t="str">
        <f>IFERROR(VLOOKUP(Table2[[#This Row],[Andmed]],loendid!E:G,2,FALSE)," ")</f>
        <v xml:space="preserve"> </v>
      </c>
      <c r="F21" s="74" t="str">
        <f>IFERROR(VLOOKUP(Table2[[#This Row],[Andmed]],loendid!E:I,5,FALSE)," ")</f>
        <v xml:space="preserve"> </v>
      </c>
      <c r="G21" s="68" t="str">
        <f>IFERROR(VLOOKUP(Table2[[#This Row],[Andmed]],loendid!E:H,4,FALSE)," ")</f>
        <v xml:space="preserve"> </v>
      </c>
      <c r="H21" s="95" t="str">
        <f>IFERROR(IF(Table2[[#This Row],[Jrk nr]]="","",1),"")</f>
        <v/>
      </c>
      <c r="I21" s="94" t="str">
        <f>IFERROR(IF(Table2[[#This Row],[Jrk nr]]="","",1),"")</f>
        <v/>
      </c>
      <c r="J21" s="58" t="str">
        <f>IFERROR(IF(Table2[[#This Row],[Jrk nr]]="","",1),"")</f>
        <v/>
      </c>
      <c r="K21" s="58" t="str">
        <f>IFERROR(IF(Table2[[#This Row],[Jrk nr]]="","",1),"")</f>
        <v/>
      </c>
      <c r="L21" s="52" t="str">
        <f>IFERROR(Table2[[#This Row],[Teenuse piirhind]]*Table2[[#This Row],[Teenuse kordi]]*Table2[[#This Row],[Brigaadide arv]]*Table2[[#This Row],[Koef1]]*Table2[[#This Row],[Koef2]],"")</f>
        <v/>
      </c>
      <c r="M21" s="41"/>
    </row>
    <row r="22" spans="1:13" ht="28.9" customHeight="1" x14ac:dyDescent="0.25">
      <c r="A22" s="90" t="str">
        <f t="shared" si="0"/>
        <v/>
      </c>
      <c r="C22" s="86"/>
      <c r="D22" s="75" t="str">
        <f>IFERROR(VLOOKUP(Table2[[#This Row],[Andmed]],loendid!E:G,3,FALSE)," ")</f>
        <v xml:space="preserve"> </v>
      </c>
      <c r="E22" s="76" t="str">
        <f>IFERROR(VLOOKUP(Table2[[#This Row],[Andmed]],loendid!E:G,2,FALSE)," ")</f>
        <v xml:space="preserve"> </v>
      </c>
      <c r="F22" s="74" t="str">
        <f>IFERROR(VLOOKUP(Table2[[#This Row],[Andmed]],loendid!E:I,5,FALSE)," ")</f>
        <v xml:space="preserve"> </v>
      </c>
      <c r="G22" s="68" t="str">
        <f>IFERROR(VLOOKUP(Table2[[#This Row],[Andmed]],loendid!E:H,4,FALSE)," ")</f>
        <v xml:space="preserve"> </v>
      </c>
      <c r="H22" s="95" t="str">
        <f>IFERROR(IF(Table2[[#This Row],[Jrk nr]]="","",1),"")</f>
        <v/>
      </c>
      <c r="I22" s="94" t="str">
        <f>IFERROR(IF(Table2[[#This Row],[Jrk nr]]="","",1),"")</f>
        <v/>
      </c>
      <c r="J22" s="58" t="str">
        <f>IFERROR(IF(Table2[[#This Row],[Jrk nr]]="","",1),"")</f>
        <v/>
      </c>
      <c r="K22" s="58" t="str">
        <f>IFERROR(IF(Table2[[#This Row],[Jrk nr]]="","",1),"")</f>
        <v/>
      </c>
      <c r="L22" s="52" t="str">
        <f>IFERROR(Table2[[#This Row],[Teenuse piirhind]]*Table2[[#This Row],[Teenuse kordi]]*Table2[[#This Row],[Brigaadide arv]]*Table2[[#This Row],[Koef1]]*Table2[[#This Row],[Koef2]],"")</f>
        <v/>
      </c>
      <c r="M22" s="41"/>
    </row>
    <row r="23" spans="1:13" ht="28.9" customHeight="1" x14ac:dyDescent="0.25">
      <c r="A23" s="90" t="str">
        <f>IFERROR(IF(AND(A22&gt;0,B23=""),"",A22+1),"")</f>
        <v/>
      </c>
      <c r="C23" s="86"/>
      <c r="D23" s="75" t="str">
        <f>IFERROR(VLOOKUP(Table2[[#This Row],[Andmed]],loendid!E:G,3,FALSE)," ")</f>
        <v xml:space="preserve"> </v>
      </c>
      <c r="E23" s="76" t="str">
        <f>IFERROR(VLOOKUP(Table2[[#This Row],[Andmed]],loendid!E:G,2,FALSE)," ")</f>
        <v xml:space="preserve"> </v>
      </c>
      <c r="F23" s="74" t="str">
        <f>IFERROR(VLOOKUP(Table2[[#This Row],[Andmed]],loendid!E:I,5,FALSE)," ")</f>
        <v xml:space="preserve"> </v>
      </c>
      <c r="G23" s="68" t="str">
        <f>IFERROR(VLOOKUP(Table2[[#This Row],[Andmed]],loendid!E:H,4,FALSE)," ")</f>
        <v xml:space="preserve"> </v>
      </c>
      <c r="H23" s="95" t="str">
        <f>IFERROR(IF(Table2[[#This Row],[Jrk nr]]="","",1),"")</f>
        <v/>
      </c>
      <c r="I23" s="94" t="str">
        <f>IFERROR(IF(Table2[[#This Row],[Jrk nr]]="","",1),"")</f>
        <v/>
      </c>
      <c r="J23" s="58" t="str">
        <f>IFERROR(IF(Table2[[#This Row],[Jrk nr]]="","",1),"")</f>
        <v/>
      </c>
      <c r="K23" s="58" t="str">
        <f>IFERROR(IF(Table2[[#This Row],[Jrk nr]]="","",1),"")</f>
        <v/>
      </c>
      <c r="L23" s="52" t="str">
        <f>IFERROR(Table2[[#This Row],[Teenuse piirhind]]*Table2[[#This Row],[Teenuse kordi]]*Table2[[#This Row],[Brigaadide arv]]*Table2[[#This Row],[Koef1]]*Table2[[#This Row],[Koef2]],"")</f>
        <v/>
      </c>
      <c r="M23" s="41"/>
    </row>
    <row r="24" spans="1:13" ht="28.9" customHeight="1" x14ac:dyDescent="0.25">
      <c r="A24" s="90" t="str">
        <f t="shared" si="0"/>
        <v/>
      </c>
      <c r="C24" s="86"/>
      <c r="D24" s="75" t="str">
        <f>IFERROR(VLOOKUP(Table2[[#This Row],[Andmed]],loendid!E:G,3,FALSE)," ")</f>
        <v xml:space="preserve"> </v>
      </c>
      <c r="E24" s="76" t="str">
        <f>IFERROR(VLOOKUP(Table2[[#This Row],[Andmed]],loendid!E:G,2,FALSE)," ")</f>
        <v xml:space="preserve"> </v>
      </c>
      <c r="F24" s="74" t="str">
        <f>IFERROR(VLOOKUP(Table2[[#This Row],[Andmed]],loendid!E:I,5,FALSE)," ")</f>
        <v xml:space="preserve"> </v>
      </c>
      <c r="G24" s="68" t="str">
        <f>IFERROR(VLOOKUP(Table2[[#This Row],[Andmed]],loendid!E:H,4,FALSE)," ")</f>
        <v xml:space="preserve"> </v>
      </c>
      <c r="H24" s="95" t="str">
        <f>IFERROR(IF(Table2[[#This Row],[Jrk nr]]="","",1),"")</f>
        <v/>
      </c>
      <c r="I24" s="94" t="str">
        <f>IFERROR(IF(Table2[[#This Row],[Jrk nr]]="","",1),"")</f>
        <v/>
      </c>
      <c r="J24" s="58" t="str">
        <f>IFERROR(IF(Table2[[#This Row],[Jrk nr]]="","",1),"")</f>
        <v/>
      </c>
      <c r="K24" s="58" t="str">
        <f>IFERROR(IF(Table2[[#This Row],[Jrk nr]]="","",1),"")</f>
        <v/>
      </c>
      <c r="L24" s="52" t="str">
        <f>IFERROR(Table2[[#This Row],[Teenuse piirhind]]*Table2[[#This Row],[Teenuse kordi]]*Table2[[#This Row],[Brigaadide arv]]*Table2[[#This Row],[Koef1]]*Table2[[#This Row],[Koef2]],"")</f>
        <v/>
      </c>
      <c r="M24" s="41"/>
    </row>
    <row r="25" spans="1:13" ht="28.9" customHeight="1" x14ac:dyDescent="0.25">
      <c r="A25" s="90" t="str">
        <f>IFERROR(IF(AND(A24&gt;0,B25=""),"",A24+1),"")</f>
        <v/>
      </c>
      <c r="C25" s="86"/>
      <c r="D25" s="75" t="str">
        <f>IFERROR(VLOOKUP(Table2[[#This Row],[Andmed]],loendid!E:G,3,FALSE)," ")</f>
        <v xml:space="preserve"> </v>
      </c>
      <c r="E25" s="76" t="str">
        <f>IFERROR(VLOOKUP(Table2[[#This Row],[Andmed]],loendid!E:G,2,FALSE)," ")</f>
        <v xml:space="preserve"> </v>
      </c>
      <c r="F25" s="74" t="str">
        <f>IFERROR(VLOOKUP(Table2[[#This Row],[Andmed]],loendid!E:I,5,FALSE)," ")</f>
        <v xml:space="preserve"> </v>
      </c>
      <c r="G25" s="68" t="str">
        <f>IFERROR(VLOOKUP(Table2[[#This Row],[Andmed]],loendid!E:H,4,FALSE)," ")</f>
        <v xml:space="preserve"> </v>
      </c>
      <c r="H25" s="95" t="str">
        <f>IFERROR(IF(Table2[[#This Row],[Jrk nr]]="","",1),"")</f>
        <v/>
      </c>
      <c r="I25" s="94" t="str">
        <f>IFERROR(IF(Table2[[#This Row],[Jrk nr]]="","",1),"")</f>
        <v/>
      </c>
      <c r="J25" s="58" t="str">
        <f>IFERROR(IF(Table2[[#This Row],[Jrk nr]]="","",1),"")</f>
        <v/>
      </c>
      <c r="K25" s="58" t="str">
        <f>IFERROR(IF(Table2[[#This Row],[Jrk nr]]="","",1),"")</f>
        <v/>
      </c>
      <c r="L25" s="52" t="str">
        <f>IFERROR(Table2[[#This Row],[Teenuse piirhind]]*Table2[[#This Row],[Teenuse kordi]]*Table2[[#This Row],[Brigaadide arv]]*Table2[[#This Row],[Koef1]]*Table2[[#This Row],[Koef2]],"")</f>
        <v/>
      </c>
      <c r="M25" s="41"/>
    </row>
    <row r="26" spans="1:13" ht="28.9" customHeight="1" x14ac:dyDescent="0.25">
      <c r="A26" s="90" t="str">
        <f t="shared" si="0"/>
        <v/>
      </c>
      <c r="C26" s="86"/>
      <c r="D26" s="75" t="str">
        <f>IFERROR(VLOOKUP(Table2[[#This Row],[Andmed]],loendid!E:G,3,FALSE)," ")</f>
        <v xml:space="preserve"> </v>
      </c>
      <c r="E26" s="76" t="str">
        <f>IFERROR(VLOOKUP(Table2[[#This Row],[Andmed]],loendid!E:G,2,FALSE)," ")</f>
        <v xml:space="preserve"> </v>
      </c>
      <c r="F26" s="74" t="str">
        <f>IFERROR(VLOOKUP(Table2[[#This Row],[Andmed]],loendid!E:I,5,FALSE)," ")</f>
        <v xml:space="preserve"> </v>
      </c>
      <c r="G26" s="68" t="str">
        <f>IFERROR(VLOOKUP(Table2[[#This Row],[Andmed]],loendid!E:H,4,FALSE)," ")</f>
        <v xml:space="preserve"> </v>
      </c>
      <c r="H26" s="95" t="str">
        <f>IFERROR(IF(Table2[[#This Row],[Jrk nr]]="","",1),"")</f>
        <v/>
      </c>
      <c r="I26" s="94" t="str">
        <f>IFERROR(IF(Table2[[#This Row],[Jrk nr]]="","",1),"")</f>
        <v/>
      </c>
      <c r="J26" s="58" t="str">
        <f>IFERROR(IF(Table2[[#This Row],[Jrk nr]]="","",1),"")</f>
        <v/>
      </c>
      <c r="K26" s="58" t="str">
        <f>IFERROR(IF(Table2[[#This Row],[Jrk nr]]="","",1),"")</f>
        <v/>
      </c>
      <c r="L26" s="52" t="str">
        <f>IFERROR(Table2[[#This Row],[Teenuse piirhind]]*Table2[[#This Row],[Teenuse kordi]]*Table2[[#This Row],[Brigaadide arv]]*Table2[[#This Row],[Koef1]]*Table2[[#This Row],[Koef2]],"")</f>
        <v/>
      </c>
      <c r="M26" s="41"/>
    </row>
    <row r="27" spans="1:13" ht="28.9" customHeight="1" x14ac:dyDescent="0.25">
      <c r="A27" s="90" t="str">
        <f>IFERROR(IF(AND(A26&gt;0,B27=""),"",A26+1),"")</f>
        <v/>
      </c>
      <c r="C27" s="86"/>
      <c r="D27" s="75" t="str">
        <f>IFERROR(VLOOKUP(Table2[[#This Row],[Andmed]],loendid!E:G,3,FALSE)," ")</f>
        <v xml:space="preserve"> </v>
      </c>
      <c r="E27" s="76" t="str">
        <f>IFERROR(VLOOKUP(Table2[[#This Row],[Andmed]],loendid!E:G,2,FALSE)," ")</f>
        <v xml:space="preserve"> </v>
      </c>
      <c r="F27" s="74" t="str">
        <f>IFERROR(VLOOKUP(Table2[[#This Row],[Andmed]],loendid!E:I,5,FALSE)," ")</f>
        <v xml:space="preserve"> </v>
      </c>
      <c r="G27" s="68" t="str">
        <f>IFERROR(VLOOKUP(Table2[[#This Row],[Andmed]],loendid!E:H,4,FALSE)," ")</f>
        <v xml:space="preserve"> </v>
      </c>
      <c r="H27" s="95" t="str">
        <f>IFERROR(IF(Table2[[#This Row],[Jrk nr]]="","",1),"")</f>
        <v/>
      </c>
      <c r="I27" s="94" t="str">
        <f>IFERROR(IF(Table2[[#This Row],[Jrk nr]]="","",1),"")</f>
        <v/>
      </c>
      <c r="J27" s="58" t="str">
        <f>IFERROR(IF(Table2[[#This Row],[Jrk nr]]="","",1),"")</f>
        <v/>
      </c>
      <c r="K27" s="58" t="str">
        <f>IFERROR(IF(Table2[[#This Row],[Jrk nr]]="","",1),"")</f>
        <v/>
      </c>
      <c r="L27" s="52" t="str">
        <f>IFERROR(Table2[[#This Row],[Teenuse piirhind]]*Table2[[#This Row],[Teenuse kordi]]*Table2[[#This Row],[Brigaadide arv]]*Table2[[#This Row],[Koef1]]*Table2[[#This Row],[Koef2]],"")</f>
        <v/>
      </c>
      <c r="M27" s="41"/>
    </row>
    <row r="28" spans="1:13" ht="28.9" customHeight="1" x14ac:dyDescent="0.25">
      <c r="A28" s="90" t="str">
        <f t="shared" si="0"/>
        <v/>
      </c>
      <c r="C28" s="86"/>
      <c r="D28" s="75" t="str">
        <f>IFERROR(VLOOKUP(Table2[[#This Row],[Andmed]],loendid!E:G,3,FALSE)," ")</f>
        <v xml:space="preserve"> </v>
      </c>
      <c r="E28" s="76" t="str">
        <f>IFERROR(VLOOKUP(Table2[[#This Row],[Andmed]],loendid!E:G,2,FALSE)," ")</f>
        <v xml:space="preserve"> </v>
      </c>
      <c r="F28" s="74" t="str">
        <f>IFERROR(VLOOKUP(Table2[[#This Row],[Andmed]],loendid!E:I,5,FALSE)," ")</f>
        <v xml:space="preserve"> </v>
      </c>
      <c r="G28" s="68" t="str">
        <f>IFERROR(VLOOKUP(Table2[[#This Row],[Andmed]],loendid!E:H,4,FALSE)," ")</f>
        <v xml:space="preserve"> </v>
      </c>
      <c r="H28" s="95" t="str">
        <f>IFERROR(IF(Table2[[#This Row],[Jrk nr]]="","",1),"")</f>
        <v/>
      </c>
      <c r="I28" s="94" t="str">
        <f>IFERROR(IF(Table2[[#This Row],[Jrk nr]]="","",1),"")</f>
        <v/>
      </c>
      <c r="J28" s="58" t="str">
        <f>IFERROR(IF(Table2[[#This Row],[Jrk nr]]="","",1),"")</f>
        <v/>
      </c>
      <c r="K28" s="58" t="str">
        <f>IFERROR(IF(Table2[[#This Row],[Jrk nr]]="","",1),"")</f>
        <v/>
      </c>
      <c r="L28" s="52" t="str">
        <f>IFERROR(Table2[[#This Row],[Teenuse piirhind]]*Table2[[#This Row],[Teenuse kordi]]*Table2[[#This Row],[Brigaadide arv]]*Table2[[#This Row],[Koef1]]*Table2[[#This Row],[Koef2]],"")</f>
        <v/>
      </c>
      <c r="M28" s="41"/>
    </row>
    <row r="29" spans="1:13" ht="28.9" customHeight="1" x14ac:dyDescent="0.25">
      <c r="A29" s="90" t="str">
        <f>IFERROR(IF(AND(A28&gt;0,B29=""),"",A28+1),"")</f>
        <v/>
      </c>
      <c r="C29" s="86"/>
      <c r="D29" s="75" t="str">
        <f>IFERROR(VLOOKUP(Table2[[#This Row],[Andmed]],loendid!E:G,3,FALSE)," ")</f>
        <v xml:space="preserve"> </v>
      </c>
      <c r="E29" s="76" t="str">
        <f>IFERROR(VLOOKUP(Table2[[#This Row],[Andmed]],loendid!E:G,2,FALSE)," ")</f>
        <v xml:space="preserve"> </v>
      </c>
      <c r="F29" s="74" t="str">
        <f>IFERROR(VLOOKUP(Table2[[#This Row],[Andmed]],loendid!E:I,5,FALSE)," ")</f>
        <v xml:space="preserve"> </v>
      </c>
      <c r="G29" s="68" t="str">
        <f>IFERROR(VLOOKUP(Table2[[#This Row],[Andmed]],loendid!E:H,4,FALSE)," ")</f>
        <v xml:space="preserve"> </v>
      </c>
      <c r="H29" s="95" t="str">
        <f>IFERROR(IF(Table2[[#This Row],[Jrk nr]]="","",1),"")</f>
        <v/>
      </c>
      <c r="I29" s="94" t="str">
        <f>IFERROR(IF(Table2[[#This Row],[Jrk nr]]="","",1),"")</f>
        <v/>
      </c>
      <c r="J29" s="58" t="str">
        <f>IFERROR(IF(Table2[[#This Row],[Jrk nr]]="","",1),"")</f>
        <v/>
      </c>
      <c r="K29" s="58" t="str">
        <f>IFERROR(IF(Table2[[#This Row],[Jrk nr]]="","",1),"")</f>
        <v/>
      </c>
      <c r="L29" s="52" t="str">
        <f>IFERROR(Table2[[#This Row],[Teenuse piirhind]]*Table2[[#This Row],[Teenuse kordi]]*Table2[[#This Row],[Brigaadide arv]]*Table2[[#This Row],[Koef1]]*Table2[[#This Row],[Koef2]],"")</f>
        <v/>
      </c>
      <c r="M29" s="41"/>
    </row>
    <row r="30" spans="1:13" ht="28.9" customHeight="1" x14ac:dyDescent="0.25">
      <c r="A30" s="90" t="str">
        <f t="shared" si="0"/>
        <v/>
      </c>
      <c r="C30" s="86"/>
      <c r="D30" s="75" t="str">
        <f>IFERROR(VLOOKUP(Table2[[#This Row],[Andmed]],loendid!E:G,3,FALSE)," ")</f>
        <v xml:space="preserve"> </v>
      </c>
      <c r="E30" s="76" t="str">
        <f>IFERROR(VLOOKUP(Table2[[#This Row],[Andmed]],loendid!E:G,2,FALSE)," ")</f>
        <v xml:space="preserve"> </v>
      </c>
      <c r="F30" s="74" t="str">
        <f>IFERROR(VLOOKUP(Table2[[#This Row],[Andmed]],loendid!E:I,5,FALSE)," ")</f>
        <v xml:space="preserve"> </v>
      </c>
      <c r="G30" s="68" t="str">
        <f>IFERROR(VLOOKUP(Table2[[#This Row],[Andmed]],loendid!E:H,4,FALSE)," ")</f>
        <v xml:space="preserve"> </v>
      </c>
      <c r="H30" s="95" t="str">
        <f>IFERROR(IF(Table2[[#This Row],[Jrk nr]]="","",1),"")</f>
        <v/>
      </c>
      <c r="I30" s="94" t="str">
        <f>IFERROR(IF(Table2[[#This Row],[Jrk nr]]="","",1),"")</f>
        <v/>
      </c>
      <c r="J30" s="58" t="str">
        <f>IFERROR(IF(Table2[[#This Row],[Jrk nr]]="","",1),"")</f>
        <v/>
      </c>
      <c r="K30" s="58" t="str">
        <f>IFERROR(IF(Table2[[#This Row],[Jrk nr]]="","",1),"")</f>
        <v/>
      </c>
      <c r="L30" s="52" t="str">
        <f>IFERROR(Table2[[#This Row],[Teenuse piirhind]]*Table2[[#This Row],[Teenuse kordi]]*Table2[[#This Row],[Brigaadide arv]]*Table2[[#This Row],[Koef1]]*Table2[[#This Row],[Koef2]],"")</f>
        <v/>
      </c>
      <c r="M30" s="41"/>
    </row>
    <row r="31" spans="1:13" ht="28.9" customHeight="1" x14ac:dyDescent="0.25">
      <c r="A31" s="90" t="str">
        <f>IFERROR(IF(AND(A30&gt;0,B31=""),"",A30+1),"")</f>
        <v/>
      </c>
      <c r="C31" s="86"/>
      <c r="D31" s="75" t="str">
        <f>IFERROR(VLOOKUP(Table2[[#This Row],[Andmed]],loendid!E:G,3,FALSE)," ")</f>
        <v xml:space="preserve"> </v>
      </c>
      <c r="E31" s="76" t="str">
        <f>IFERROR(VLOOKUP(Table2[[#This Row],[Andmed]],loendid!E:G,2,FALSE)," ")</f>
        <v xml:space="preserve"> </v>
      </c>
      <c r="F31" s="74" t="str">
        <f>IFERROR(VLOOKUP(Table2[[#This Row],[Andmed]],loendid!E:I,5,FALSE)," ")</f>
        <v xml:space="preserve"> </v>
      </c>
      <c r="G31" s="68" t="str">
        <f>IFERROR(VLOOKUP(Table2[[#This Row],[Andmed]],loendid!E:H,4,FALSE)," ")</f>
        <v xml:space="preserve"> </v>
      </c>
      <c r="H31" s="95" t="str">
        <f>IFERROR(IF(Table2[[#This Row],[Jrk nr]]="","",1),"")</f>
        <v/>
      </c>
      <c r="I31" s="94" t="str">
        <f>IFERROR(IF(Table2[[#This Row],[Jrk nr]]="","",1),"")</f>
        <v/>
      </c>
      <c r="J31" s="58" t="str">
        <f>IFERROR(IF(Table2[[#This Row],[Jrk nr]]="","",1),"")</f>
        <v/>
      </c>
      <c r="K31" s="58" t="str">
        <f>IFERROR(IF(Table2[[#This Row],[Jrk nr]]="","",1),"")</f>
        <v/>
      </c>
      <c r="L31" s="52" t="str">
        <f>IFERROR(Table2[[#This Row],[Teenuse piirhind]]*Table2[[#This Row],[Teenuse kordi]]*Table2[[#This Row],[Brigaadide arv]]*Table2[[#This Row],[Koef1]]*Table2[[#This Row],[Koef2]],"")</f>
        <v/>
      </c>
      <c r="M31" s="41"/>
    </row>
    <row r="32" spans="1:13" ht="28.9" customHeight="1" x14ac:dyDescent="0.25">
      <c r="A32" s="90" t="str">
        <f t="shared" si="0"/>
        <v/>
      </c>
      <c r="C32" s="86"/>
      <c r="D32" s="75" t="str">
        <f>IFERROR(VLOOKUP(Table2[[#This Row],[Andmed]],loendid!E:G,3,FALSE)," ")</f>
        <v xml:space="preserve"> </v>
      </c>
      <c r="E32" s="76" t="str">
        <f>IFERROR(VLOOKUP(Table2[[#This Row],[Andmed]],loendid!E:G,2,FALSE)," ")</f>
        <v xml:space="preserve"> </v>
      </c>
      <c r="F32" s="74" t="str">
        <f>IFERROR(VLOOKUP(Table2[[#This Row],[Andmed]],loendid!E:I,5,FALSE)," ")</f>
        <v xml:space="preserve"> </v>
      </c>
      <c r="G32" s="68" t="str">
        <f>IFERROR(VLOOKUP(Table2[[#This Row],[Andmed]],loendid!E:H,4,FALSE)," ")</f>
        <v xml:space="preserve"> </v>
      </c>
      <c r="H32" s="95" t="str">
        <f>IFERROR(IF(Table2[[#This Row],[Jrk nr]]="","",1),"")</f>
        <v/>
      </c>
      <c r="I32" s="94" t="str">
        <f>IFERROR(IF(Table2[[#This Row],[Jrk nr]]="","",1),"")</f>
        <v/>
      </c>
      <c r="J32" s="58" t="str">
        <f>IFERROR(IF(Table2[[#This Row],[Jrk nr]]="","",1),"")</f>
        <v/>
      </c>
      <c r="K32" s="58" t="str">
        <f>IFERROR(IF(Table2[[#This Row],[Jrk nr]]="","",1),"")</f>
        <v/>
      </c>
      <c r="L32" s="52" t="str">
        <f>IFERROR(Table2[[#This Row],[Teenuse piirhind]]*Table2[[#This Row],[Teenuse kordi]]*Table2[[#This Row],[Brigaadide arv]]*Table2[[#This Row],[Koef1]]*Table2[[#This Row],[Koef2]],"")</f>
        <v/>
      </c>
      <c r="M32" s="41"/>
    </row>
    <row r="33" spans="1:13" ht="28.9" customHeight="1" x14ac:dyDescent="0.25">
      <c r="A33" s="90" t="str">
        <f>IFERROR(IF(AND(A32&gt;0,B33=""),"",A32+1),"")</f>
        <v/>
      </c>
      <c r="C33" s="86"/>
      <c r="D33" s="75" t="str">
        <f>IFERROR(VLOOKUP(Table2[[#This Row],[Andmed]],loendid!E:G,3,FALSE)," ")</f>
        <v xml:space="preserve"> </v>
      </c>
      <c r="E33" s="76" t="str">
        <f>IFERROR(VLOOKUP(Table2[[#This Row],[Andmed]],loendid!E:G,2,FALSE)," ")</f>
        <v xml:space="preserve"> </v>
      </c>
      <c r="F33" s="74" t="str">
        <f>IFERROR(VLOOKUP(Table2[[#This Row],[Andmed]],loendid!E:I,5,FALSE)," ")</f>
        <v xml:space="preserve"> </v>
      </c>
      <c r="G33" s="68" t="str">
        <f>IFERROR(VLOOKUP(Table2[[#This Row],[Andmed]],loendid!E:H,4,FALSE)," ")</f>
        <v xml:space="preserve"> </v>
      </c>
      <c r="H33" s="95" t="str">
        <f>IFERROR(IF(Table2[[#This Row],[Jrk nr]]="","",1),"")</f>
        <v/>
      </c>
      <c r="I33" s="94" t="str">
        <f>IFERROR(IF(Table2[[#This Row],[Jrk nr]]="","",1),"")</f>
        <v/>
      </c>
      <c r="J33" s="58" t="str">
        <f>IFERROR(IF(Table2[[#This Row],[Jrk nr]]="","",1),"")</f>
        <v/>
      </c>
      <c r="K33" s="58" t="str">
        <f>IFERROR(IF(Table2[[#This Row],[Jrk nr]]="","",1),"")</f>
        <v/>
      </c>
      <c r="L33" s="52" t="str">
        <f>IFERROR(Table2[[#This Row],[Teenuse piirhind]]*Table2[[#This Row],[Teenuse kordi]]*Table2[[#This Row],[Brigaadide arv]]*Table2[[#This Row],[Koef1]]*Table2[[#This Row],[Koef2]],"")</f>
        <v/>
      </c>
      <c r="M33" s="41"/>
    </row>
    <row r="34" spans="1:13" ht="28.9" customHeight="1" x14ac:dyDescent="0.25">
      <c r="A34" s="90" t="str">
        <f t="shared" si="0"/>
        <v/>
      </c>
      <c r="C34" s="86"/>
      <c r="D34" s="75" t="str">
        <f>IFERROR(VLOOKUP(Table2[[#This Row],[Andmed]],loendid!E:G,3,FALSE)," ")</f>
        <v xml:space="preserve"> </v>
      </c>
      <c r="E34" s="76" t="str">
        <f>IFERROR(VLOOKUP(Table2[[#This Row],[Andmed]],loendid!E:G,2,FALSE)," ")</f>
        <v xml:space="preserve"> </v>
      </c>
      <c r="F34" s="74" t="str">
        <f>IFERROR(VLOOKUP(Table2[[#This Row],[Andmed]],loendid!E:I,5,FALSE)," ")</f>
        <v xml:space="preserve"> </v>
      </c>
      <c r="G34" s="68" t="str">
        <f>IFERROR(VLOOKUP(Table2[[#This Row],[Andmed]],loendid!E:H,4,FALSE)," ")</f>
        <v xml:space="preserve"> </v>
      </c>
      <c r="H34" s="95" t="str">
        <f>IFERROR(IF(Table2[[#This Row],[Jrk nr]]="","",1),"")</f>
        <v/>
      </c>
      <c r="I34" s="94" t="str">
        <f>IFERROR(IF(Table2[[#This Row],[Jrk nr]]="","",1),"")</f>
        <v/>
      </c>
      <c r="J34" s="58" t="str">
        <f>IFERROR(IF(Table2[[#This Row],[Jrk nr]]="","",1),"")</f>
        <v/>
      </c>
      <c r="K34" s="58" t="str">
        <f>IFERROR(IF(Table2[[#This Row],[Jrk nr]]="","",1),"")</f>
        <v/>
      </c>
      <c r="L34" s="52" t="str">
        <f>IFERROR(Table2[[#This Row],[Teenuse piirhind]]*Table2[[#This Row],[Teenuse kordi]]*Table2[[#This Row],[Brigaadide arv]]*Table2[[#This Row],[Koef1]]*Table2[[#This Row],[Koef2]],"")</f>
        <v/>
      </c>
      <c r="M34" s="41"/>
    </row>
    <row r="35" spans="1:13" ht="28.9" customHeight="1" x14ac:dyDescent="0.25">
      <c r="A35" s="90" t="str">
        <f>IFERROR(IF(AND(A34&gt;0,B35=""),"",A34+1),"")</f>
        <v/>
      </c>
      <c r="C35" s="86"/>
      <c r="D35" s="75" t="str">
        <f>IFERROR(VLOOKUP(Table2[[#This Row],[Andmed]],loendid!E:G,3,FALSE)," ")</f>
        <v xml:space="preserve"> </v>
      </c>
      <c r="E35" s="76" t="str">
        <f>IFERROR(VLOOKUP(Table2[[#This Row],[Andmed]],loendid!E:G,2,FALSE)," ")</f>
        <v xml:space="preserve"> </v>
      </c>
      <c r="F35" s="74" t="str">
        <f>IFERROR(VLOOKUP(Table2[[#This Row],[Andmed]],loendid!E:I,5,FALSE)," ")</f>
        <v xml:space="preserve"> </v>
      </c>
      <c r="G35" s="68" t="str">
        <f>IFERROR(VLOOKUP(Table2[[#This Row],[Andmed]],loendid!E:H,4,FALSE)," ")</f>
        <v xml:space="preserve"> </v>
      </c>
      <c r="H35" s="95" t="str">
        <f>IFERROR(IF(Table2[[#This Row],[Jrk nr]]="","",1),"")</f>
        <v/>
      </c>
      <c r="I35" s="94" t="str">
        <f>IFERROR(IF(Table2[[#This Row],[Jrk nr]]="","",1),"")</f>
        <v/>
      </c>
      <c r="J35" s="58" t="str">
        <f>IFERROR(IF(Table2[[#This Row],[Jrk nr]]="","",1),"")</f>
        <v/>
      </c>
      <c r="K35" s="58" t="str">
        <f>IFERROR(IF(Table2[[#This Row],[Jrk nr]]="","",1),"")</f>
        <v/>
      </c>
      <c r="L35" s="52" t="str">
        <f>IFERROR(Table2[[#This Row],[Teenuse piirhind]]*Table2[[#This Row],[Teenuse kordi]]*Table2[[#This Row],[Brigaadide arv]]*Table2[[#This Row],[Koef1]]*Table2[[#This Row],[Koef2]],"")</f>
        <v/>
      </c>
      <c r="M35" s="41"/>
    </row>
    <row r="36" spans="1:13" ht="28.9" customHeight="1" x14ac:dyDescent="0.25">
      <c r="A36" s="90" t="str">
        <f t="shared" si="0"/>
        <v/>
      </c>
      <c r="C36" s="86"/>
      <c r="D36" s="75" t="str">
        <f>IFERROR(VLOOKUP(Table2[[#This Row],[Andmed]],loendid!E:G,3,FALSE)," ")</f>
        <v xml:space="preserve"> </v>
      </c>
      <c r="E36" s="76" t="str">
        <f>IFERROR(VLOOKUP(Table2[[#This Row],[Andmed]],loendid!E:G,2,FALSE)," ")</f>
        <v xml:space="preserve"> </v>
      </c>
      <c r="F36" s="74" t="str">
        <f>IFERROR(VLOOKUP(Table2[[#This Row],[Andmed]],loendid!E:I,5,FALSE)," ")</f>
        <v xml:space="preserve"> </v>
      </c>
      <c r="G36" s="68" t="str">
        <f>IFERROR(VLOOKUP(Table2[[#This Row],[Andmed]],loendid!E:H,4,FALSE)," ")</f>
        <v xml:space="preserve"> </v>
      </c>
      <c r="H36" s="95" t="str">
        <f>IFERROR(IF(Table2[[#This Row],[Jrk nr]]="","",1),"")</f>
        <v/>
      </c>
      <c r="I36" s="94" t="str">
        <f>IFERROR(IF(Table2[[#This Row],[Jrk nr]]="","",1),"")</f>
        <v/>
      </c>
      <c r="J36" s="58" t="str">
        <f>IFERROR(IF(Table2[[#This Row],[Jrk nr]]="","",1),"")</f>
        <v/>
      </c>
      <c r="K36" s="58" t="str">
        <f>IFERROR(IF(Table2[[#This Row],[Jrk nr]]="","",1),"")</f>
        <v/>
      </c>
      <c r="L36" s="52" t="str">
        <f>IFERROR(Table2[[#This Row],[Teenuse piirhind]]*Table2[[#This Row],[Teenuse kordi]]*Table2[[#This Row],[Brigaadide arv]]*Table2[[#This Row],[Koef1]]*Table2[[#This Row],[Koef2]],"")</f>
        <v/>
      </c>
      <c r="M36" s="41"/>
    </row>
    <row r="37" spans="1:13" ht="28.9" customHeight="1" x14ac:dyDescent="0.25">
      <c r="A37" s="90" t="str">
        <f>IFERROR(IF(AND(A36&gt;0,B37=""),"",A36+1),"")</f>
        <v/>
      </c>
      <c r="C37" s="86"/>
      <c r="D37" s="75" t="str">
        <f>IFERROR(VLOOKUP(Table2[[#This Row],[Andmed]],loendid!E:G,3,FALSE)," ")</f>
        <v xml:space="preserve"> </v>
      </c>
      <c r="E37" s="76" t="str">
        <f>IFERROR(VLOOKUP(Table2[[#This Row],[Andmed]],loendid!E:G,2,FALSE)," ")</f>
        <v xml:space="preserve"> </v>
      </c>
      <c r="F37" s="74" t="str">
        <f>IFERROR(VLOOKUP(Table2[[#This Row],[Andmed]],loendid!E:I,5,FALSE)," ")</f>
        <v xml:space="preserve"> </v>
      </c>
      <c r="G37" s="68" t="str">
        <f>IFERROR(VLOOKUP(Table2[[#This Row],[Andmed]],loendid!E:H,4,FALSE)," ")</f>
        <v xml:space="preserve"> </v>
      </c>
      <c r="H37" s="95" t="str">
        <f>IFERROR(IF(Table2[[#This Row],[Jrk nr]]="","",1),"")</f>
        <v/>
      </c>
      <c r="I37" s="94" t="str">
        <f>IFERROR(IF(Table2[[#This Row],[Jrk nr]]="","",1),"")</f>
        <v/>
      </c>
      <c r="J37" s="58" t="str">
        <f>IFERROR(IF(Table2[[#This Row],[Jrk nr]]="","",1),"")</f>
        <v/>
      </c>
      <c r="K37" s="58" t="str">
        <f>IFERROR(IF(Table2[[#This Row],[Jrk nr]]="","",1),"")</f>
        <v/>
      </c>
      <c r="L37" s="52" t="str">
        <f>IFERROR(Table2[[#This Row],[Teenuse piirhind]]*Table2[[#This Row],[Teenuse kordi]]*Table2[[#This Row],[Brigaadide arv]]*Table2[[#This Row],[Koef1]]*Table2[[#This Row],[Koef2]],"")</f>
        <v/>
      </c>
      <c r="M37" s="41"/>
    </row>
    <row r="38" spans="1:13" ht="28.9" customHeight="1" x14ac:dyDescent="0.25">
      <c r="A38" s="90" t="str">
        <f t="shared" si="0"/>
        <v/>
      </c>
      <c r="C38" s="86"/>
      <c r="D38" s="75" t="str">
        <f>IFERROR(VLOOKUP(Table2[[#This Row],[Andmed]],loendid!E:G,3,FALSE)," ")</f>
        <v xml:space="preserve"> </v>
      </c>
      <c r="E38" s="76" t="str">
        <f>IFERROR(VLOOKUP(Table2[[#This Row],[Andmed]],loendid!E:G,2,FALSE)," ")</f>
        <v xml:space="preserve"> </v>
      </c>
      <c r="F38" s="74" t="str">
        <f>IFERROR(VLOOKUP(Table2[[#This Row],[Andmed]],loendid!E:I,5,FALSE)," ")</f>
        <v xml:space="preserve"> </v>
      </c>
      <c r="G38" s="68" t="str">
        <f>IFERROR(VLOOKUP(Table2[[#This Row],[Andmed]],loendid!E:H,4,FALSE)," ")</f>
        <v xml:space="preserve"> </v>
      </c>
      <c r="H38" s="95" t="str">
        <f>IFERROR(IF(Table2[[#This Row],[Jrk nr]]="","",1),"")</f>
        <v/>
      </c>
      <c r="I38" s="94" t="str">
        <f>IFERROR(IF(Table2[[#This Row],[Jrk nr]]="","",1),"")</f>
        <v/>
      </c>
      <c r="J38" s="58" t="str">
        <f>IFERROR(IF(Table2[[#This Row],[Jrk nr]]="","",1),"")</f>
        <v/>
      </c>
      <c r="K38" s="58" t="str">
        <f>IFERROR(IF(Table2[[#This Row],[Jrk nr]]="","",1),"")</f>
        <v/>
      </c>
      <c r="L38" s="52" t="str">
        <f>IFERROR(Table2[[#This Row],[Teenuse piirhind]]*Table2[[#This Row],[Teenuse kordi]]*Table2[[#This Row],[Brigaadide arv]]*Table2[[#This Row],[Koef1]]*Table2[[#This Row],[Koef2]],"")</f>
        <v/>
      </c>
      <c r="M38" s="41"/>
    </row>
    <row r="39" spans="1:13" ht="28.9" customHeight="1" x14ac:dyDescent="0.25">
      <c r="A39" s="90" t="str">
        <f>IFERROR(IF(AND(A38&gt;0,B39=""),"",A38+1),"")</f>
        <v/>
      </c>
      <c r="C39" s="86"/>
      <c r="D39" s="75" t="str">
        <f>IFERROR(VLOOKUP(Table2[[#This Row],[Andmed]],loendid!E:G,3,FALSE)," ")</f>
        <v xml:space="preserve"> </v>
      </c>
      <c r="E39" s="76" t="str">
        <f>IFERROR(VLOOKUP(Table2[[#This Row],[Andmed]],loendid!E:G,2,FALSE)," ")</f>
        <v xml:space="preserve"> </v>
      </c>
      <c r="F39" s="74" t="str">
        <f>IFERROR(VLOOKUP(Table2[[#This Row],[Andmed]],loendid!E:I,5,FALSE)," ")</f>
        <v xml:space="preserve"> </v>
      </c>
      <c r="G39" s="68" t="str">
        <f>IFERROR(VLOOKUP(Table2[[#This Row],[Andmed]],loendid!E:H,4,FALSE)," ")</f>
        <v xml:space="preserve"> </v>
      </c>
      <c r="H39" s="95" t="str">
        <f>IFERROR(IF(Table2[[#This Row],[Jrk nr]]="","",1),"")</f>
        <v/>
      </c>
      <c r="I39" s="94" t="str">
        <f>IFERROR(IF(Table2[[#This Row],[Jrk nr]]="","",1),"")</f>
        <v/>
      </c>
      <c r="J39" s="58" t="str">
        <f>IFERROR(IF(Table2[[#This Row],[Jrk nr]]="","",1),"")</f>
        <v/>
      </c>
      <c r="K39" s="58" t="str">
        <f>IFERROR(IF(Table2[[#This Row],[Jrk nr]]="","",1),"")</f>
        <v/>
      </c>
      <c r="L39" s="52" t="str">
        <f>IFERROR(Table2[[#This Row],[Teenuse piirhind]]*Table2[[#This Row],[Teenuse kordi]]*Table2[[#This Row],[Brigaadide arv]]*Table2[[#This Row],[Koef1]]*Table2[[#This Row],[Koef2]],"")</f>
        <v/>
      </c>
      <c r="M39" s="41"/>
    </row>
    <row r="40" spans="1:13" ht="28.9" customHeight="1" x14ac:dyDescent="0.25">
      <c r="A40" s="90" t="str">
        <f t="shared" si="0"/>
        <v/>
      </c>
      <c r="C40" s="86"/>
      <c r="D40" s="75" t="str">
        <f>IFERROR(VLOOKUP(Table2[[#This Row],[Andmed]],loendid!E:G,3,FALSE)," ")</f>
        <v xml:space="preserve"> </v>
      </c>
      <c r="E40" s="76" t="str">
        <f>IFERROR(VLOOKUP(Table2[[#This Row],[Andmed]],loendid!E:G,2,FALSE)," ")</f>
        <v xml:space="preserve"> </v>
      </c>
      <c r="F40" s="74" t="str">
        <f>IFERROR(VLOOKUP(Table2[[#This Row],[Andmed]],loendid!E:I,5,FALSE)," ")</f>
        <v xml:space="preserve"> </v>
      </c>
      <c r="G40" s="68" t="str">
        <f>IFERROR(VLOOKUP(Table2[[#This Row],[Andmed]],loendid!E:H,4,FALSE)," ")</f>
        <v xml:space="preserve"> </v>
      </c>
      <c r="H40" s="95" t="str">
        <f>IFERROR(IF(Table2[[#This Row],[Jrk nr]]="","",1),"")</f>
        <v/>
      </c>
      <c r="I40" s="94" t="str">
        <f>IFERROR(IF(Table2[[#This Row],[Jrk nr]]="","",1),"")</f>
        <v/>
      </c>
      <c r="J40" s="58" t="str">
        <f>IFERROR(IF(Table2[[#This Row],[Jrk nr]]="","",1),"")</f>
        <v/>
      </c>
      <c r="K40" s="58" t="str">
        <f>IFERROR(IF(Table2[[#This Row],[Jrk nr]]="","",1),"")</f>
        <v/>
      </c>
      <c r="L40" s="52" t="str">
        <f>IFERROR(Table2[[#This Row],[Teenuse piirhind]]*Table2[[#This Row],[Teenuse kordi]]*Table2[[#This Row],[Brigaadide arv]]*Table2[[#This Row],[Koef1]]*Table2[[#This Row],[Koef2]],"")</f>
        <v/>
      </c>
      <c r="M40" s="41"/>
    </row>
    <row r="41" spans="1:13" ht="28.9" customHeight="1" x14ac:dyDescent="0.25">
      <c r="A41" s="90" t="str">
        <f>IFERROR(IF(AND(A40&gt;0,B41=""),"",A40+1),"")</f>
        <v/>
      </c>
      <c r="C41" s="86"/>
      <c r="D41" s="75" t="str">
        <f>IFERROR(VLOOKUP(Table2[[#This Row],[Andmed]],loendid!E:G,3,FALSE)," ")</f>
        <v xml:space="preserve"> </v>
      </c>
      <c r="E41" s="76" t="str">
        <f>IFERROR(VLOOKUP(Table2[[#This Row],[Andmed]],loendid!E:G,2,FALSE)," ")</f>
        <v xml:space="preserve"> </v>
      </c>
      <c r="F41" s="74" t="str">
        <f>IFERROR(VLOOKUP(Table2[[#This Row],[Andmed]],loendid!E:I,5,FALSE)," ")</f>
        <v xml:space="preserve"> </v>
      </c>
      <c r="G41" s="68" t="str">
        <f>IFERROR(VLOOKUP(Table2[[#This Row],[Andmed]],loendid!E:H,4,FALSE)," ")</f>
        <v xml:space="preserve"> </v>
      </c>
      <c r="H41" s="95" t="str">
        <f>IFERROR(IF(Table2[[#This Row],[Jrk nr]]="","",1),"")</f>
        <v/>
      </c>
      <c r="I41" s="94" t="str">
        <f>IFERROR(IF(Table2[[#This Row],[Jrk nr]]="","",1),"")</f>
        <v/>
      </c>
      <c r="J41" s="58" t="str">
        <f>IFERROR(IF(Table2[[#This Row],[Jrk nr]]="","",1),"")</f>
        <v/>
      </c>
      <c r="K41" s="58" t="str">
        <f>IFERROR(IF(Table2[[#This Row],[Jrk nr]]="","",1),"")</f>
        <v/>
      </c>
      <c r="L41" s="52" t="str">
        <f>IFERROR(Table2[[#This Row],[Teenuse piirhind]]*Table2[[#This Row],[Teenuse kordi]]*Table2[[#This Row],[Brigaadide arv]]*Table2[[#This Row],[Koef1]]*Table2[[#This Row],[Koef2]],"")</f>
        <v/>
      </c>
      <c r="M41" s="41"/>
    </row>
    <row r="42" spans="1:13" ht="28.9" customHeight="1" x14ac:dyDescent="0.25">
      <c r="A42" s="90" t="str">
        <f t="shared" si="0"/>
        <v/>
      </c>
      <c r="C42" s="86"/>
      <c r="D42" s="75" t="str">
        <f>IFERROR(VLOOKUP(Table2[[#This Row],[Andmed]],loendid!E:G,3,FALSE)," ")</f>
        <v xml:space="preserve"> </v>
      </c>
      <c r="E42" s="76" t="str">
        <f>IFERROR(VLOOKUP(Table2[[#This Row],[Andmed]],loendid!E:G,2,FALSE)," ")</f>
        <v xml:space="preserve"> </v>
      </c>
      <c r="F42" s="74" t="str">
        <f>IFERROR(VLOOKUP(Table2[[#This Row],[Andmed]],loendid!E:I,5,FALSE)," ")</f>
        <v xml:space="preserve"> </v>
      </c>
      <c r="G42" s="68" t="str">
        <f>IFERROR(VLOOKUP(Table2[[#This Row],[Andmed]],loendid!E:H,4,FALSE)," ")</f>
        <v xml:space="preserve"> </v>
      </c>
      <c r="H42" s="95" t="str">
        <f>IFERROR(IF(Table2[[#This Row],[Jrk nr]]="","",1),"")</f>
        <v/>
      </c>
      <c r="I42" s="94" t="str">
        <f>IFERROR(IF(Table2[[#This Row],[Jrk nr]]="","",1),"")</f>
        <v/>
      </c>
      <c r="J42" s="58" t="str">
        <f>IFERROR(IF(Table2[[#This Row],[Jrk nr]]="","",1),"")</f>
        <v/>
      </c>
      <c r="K42" s="58" t="str">
        <f>IFERROR(IF(Table2[[#This Row],[Jrk nr]]="","",1),"")</f>
        <v/>
      </c>
      <c r="L42" s="52" t="str">
        <f>IFERROR(Table2[[#This Row],[Teenuse piirhind]]*Table2[[#This Row],[Teenuse kordi]]*Table2[[#This Row],[Brigaadide arv]]*Table2[[#This Row],[Koef1]]*Table2[[#This Row],[Koef2]],"")</f>
        <v/>
      </c>
      <c r="M42" s="41"/>
    </row>
    <row r="43" spans="1:13" ht="28.9" customHeight="1" x14ac:dyDescent="0.25">
      <c r="A43" s="90" t="str">
        <f>IFERROR(IF(AND(A42&gt;0,B43=""),"",A42+1),"")</f>
        <v/>
      </c>
      <c r="C43" s="86"/>
      <c r="D43" s="75" t="str">
        <f>IFERROR(VLOOKUP(Table2[[#This Row],[Andmed]],loendid!E:G,3,FALSE)," ")</f>
        <v xml:space="preserve"> </v>
      </c>
      <c r="E43" s="76" t="str">
        <f>IFERROR(VLOOKUP(Table2[[#This Row],[Andmed]],loendid!E:G,2,FALSE)," ")</f>
        <v xml:space="preserve"> </v>
      </c>
      <c r="F43" s="74" t="str">
        <f>IFERROR(VLOOKUP(Table2[[#This Row],[Andmed]],loendid!E:I,5,FALSE)," ")</f>
        <v xml:space="preserve"> </v>
      </c>
      <c r="G43" s="68" t="str">
        <f>IFERROR(VLOOKUP(Table2[[#This Row],[Andmed]],loendid!E:H,4,FALSE)," ")</f>
        <v xml:space="preserve"> </v>
      </c>
      <c r="H43" s="95" t="str">
        <f>IFERROR(IF(Table2[[#This Row],[Jrk nr]]="","",1),"")</f>
        <v/>
      </c>
      <c r="I43" s="94" t="str">
        <f>IFERROR(IF(Table2[[#This Row],[Jrk nr]]="","",1),"")</f>
        <v/>
      </c>
      <c r="J43" s="58" t="str">
        <f>IFERROR(IF(Table2[[#This Row],[Jrk nr]]="","",1),"")</f>
        <v/>
      </c>
      <c r="K43" s="58" t="str">
        <f>IFERROR(IF(Table2[[#This Row],[Jrk nr]]="","",1),"")</f>
        <v/>
      </c>
      <c r="L43" s="52" t="str">
        <f>IFERROR(Table2[[#This Row],[Teenuse piirhind]]*Table2[[#This Row],[Teenuse kordi]]*Table2[[#This Row],[Brigaadide arv]]*Table2[[#This Row],[Koef1]]*Table2[[#This Row],[Koef2]],"")</f>
        <v/>
      </c>
      <c r="M43" s="41"/>
    </row>
    <row r="44" spans="1:13" ht="28.9" customHeight="1" x14ac:dyDescent="0.25">
      <c r="A44" s="90" t="str">
        <f t="shared" si="0"/>
        <v/>
      </c>
      <c r="C44" s="86"/>
      <c r="D44" s="75" t="str">
        <f>IFERROR(VLOOKUP(Table2[[#This Row],[Andmed]],loendid!E:G,3,FALSE)," ")</f>
        <v xml:space="preserve"> </v>
      </c>
      <c r="E44" s="76" t="str">
        <f>IFERROR(VLOOKUP(Table2[[#This Row],[Andmed]],loendid!E:G,2,FALSE)," ")</f>
        <v xml:space="preserve"> </v>
      </c>
      <c r="F44" s="74" t="str">
        <f>IFERROR(VLOOKUP(Table2[[#This Row],[Andmed]],loendid!E:I,5,FALSE)," ")</f>
        <v xml:space="preserve"> </v>
      </c>
      <c r="G44" s="68" t="str">
        <f>IFERROR(VLOOKUP(Table2[[#This Row],[Andmed]],loendid!E:H,4,FALSE)," ")</f>
        <v xml:space="preserve"> </v>
      </c>
      <c r="H44" s="95" t="str">
        <f>IFERROR(IF(Table2[[#This Row],[Jrk nr]]="","",1),"")</f>
        <v/>
      </c>
      <c r="I44" s="94" t="str">
        <f>IFERROR(IF(Table2[[#This Row],[Jrk nr]]="","",1),"")</f>
        <v/>
      </c>
      <c r="J44" s="58" t="str">
        <f>IFERROR(IF(Table2[[#This Row],[Jrk nr]]="","",1),"")</f>
        <v/>
      </c>
      <c r="K44" s="58" t="str">
        <f>IFERROR(IF(Table2[[#This Row],[Jrk nr]]="","",1),"")</f>
        <v/>
      </c>
      <c r="L44" s="52" t="str">
        <f>IFERROR(Table2[[#This Row],[Teenuse piirhind]]*Table2[[#This Row],[Teenuse kordi]]*Table2[[#This Row],[Brigaadide arv]]*Table2[[#This Row],[Koef1]]*Table2[[#This Row],[Koef2]],"")</f>
        <v/>
      </c>
      <c r="M44" s="41"/>
    </row>
    <row r="45" spans="1:13" ht="28.9" customHeight="1" x14ac:dyDescent="0.25"/>
    <row r="46" spans="1:13" ht="28.9" customHeight="1" x14ac:dyDescent="0.25"/>
    <row r="47" spans="1:13" ht="28.9" customHeight="1" x14ac:dyDescent="0.25"/>
    <row r="48" spans="1:13" ht="28.9" customHeight="1" x14ac:dyDescent="0.25"/>
    <row r="49" ht="28.9" customHeight="1" x14ac:dyDescent="0.25"/>
    <row r="50" ht="28.9" customHeight="1" x14ac:dyDescent="0.25"/>
    <row r="51" ht="28.9" customHeight="1" x14ac:dyDescent="0.25"/>
    <row r="52" ht="28.9" customHeight="1" x14ac:dyDescent="0.25"/>
    <row r="53" ht="28.9" customHeight="1" x14ac:dyDescent="0.25"/>
    <row r="54" ht="28.9" customHeight="1" x14ac:dyDescent="0.25"/>
    <row r="55" ht="28.9" customHeight="1" x14ac:dyDescent="0.25"/>
    <row r="56" ht="28.9" customHeight="1" x14ac:dyDescent="0.25"/>
    <row r="57" ht="28.9" customHeight="1" x14ac:dyDescent="0.25"/>
    <row r="58" ht="28.9" customHeight="1" x14ac:dyDescent="0.25"/>
    <row r="59" ht="28.9" customHeight="1" x14ac:dyDescent="0.25"/>
  </sheetData>
  <dataValidations count="3">
    <dataValidation allowBlank="1" showInputMessage="1" showErrorMessage="1" promptTitle="automaatsed" prompt="Ära muuda" sqref="L6:L44 D6:G44 L4 G1:G2" xr:uid="{00000000-0002-0000-0000-000000000000}"/>
    <dataValidation allowBlank="1" showInputMessage="1" showErrorMessage="1" promptTitle="sisesta" prompt="tegelikud andmed" sqref="C6:C44 H6:K44" xr:uid="{00000000-0002-0000-0000-000001000000}"/>
    <dataValidation allowBlank="1" showInputMessage="1" showErrorMessage="1" promptTitle="Ära lisa" prompt="nr tekib ise" sqref="A6:A44" xr:uid="{00000000-0002-0000-0000-000002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loendid!$C$2:$C$12</xm:f>
          </x14:formula1>
          <xm:sqref>J1</xm:sqref>
        </x14:dataValidation>
        <x14:dataValidation type="list" allowBlank="1" showInputMessage="1" showErrorMessage="1" promptTitle="vali" prompt="kiirabiasutus" xr:uid="{00000000-0002-0000-0000-000004000000}">
          <x14:formula1>
            <xm:f>loendid!$A$2:$A$20</xm:f>
          </x14:formula1>
          <xm:sqref>C1</xm:sqref>
        </x14:dataValidation>
        <x14:dataValidation type="list" allowBlank="1" showInputMessage="1" showErrorMessage="1" promptTitle="vali " prompt="teenuse osutamise kuu.aasta" xr:uid="{00000000-0002-0000-0000-000005000000}">
          <x14:formula1>
            <xm:f>loendid!$N$2:$N$49</xm:f>
          </x14:formula1>
          <xm:sqref>C4</xm:sqref>
        </x14:dataValidation>
        <x14:dataValidation type="list" allowBlank="1" showInputMessage="1" showErrorMessage="1" errorTitle="Vale kood või nimetus" error="Vale kood või nimetus" promptTitle="Vali" prompt="kiirabi teenuse kood või nimetus" xr:uid="{00000000-0002-0000-0000-000006000000}">
          <x14:formula1>
            <xm:f>loendid!$E$2:$E$999</xm:f>
          </x14:formula1>
          <xm:sqref>B6:B44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7"/>
  <sheetViews>
    <sheetView tabSelected="1" topLeftCell="A42" workbookViewId="0">
      <selection activeCell="F51" sqref="F51"/>
    </sheetView>
  </sheetViews>
  <sheetFormatPr defaultColWidth="8.85546875" defaultRowHeight="15" x14ac:dyDescent="0.25"/>
  <cols>
    <col min="1" max="1" width="26.7109375" style="16" bestFit="1" customWidth="1"/>
    <col min="2" max="2" width="9.5703125" style="16" customWidth="1"/>
    <col min="3" max="3" width="8.5703125" style="16" customWidth="1"/>
    <col min="4" max="4" width="16.28515625" style="25" customWidth="1"/>
    <col min="5" max="5" width="15.42578125" style="25" customWidth="1"/>
    <col min="6" max="6" width="42.42578125" style="25" customWidth="1"/>
    <col min="7" max="7" width="7.140625" style="25" bestFit="1" customWidth="1"/>
    <col min="8" max="8" width="10" style="27" bestFit="1" customWidth="1"/>
    <col min="9" max="9" width="7.140625" style="28" bestFit="1" customWidth="1"/>
    <col min="10" max="10" width="5.28515625" style="28" customWidth="1"/>
    <col min="11" max="11" width="5.28515625" style="47" customWidth="1"/>
    <col min="12" max="13" width="5.28515625" style="34" customWidth="1"/>
    <col min="14" max="14" width="13.7109375" style="55" customWidth="1"/>
    <col min="15" max="16384" width="8.85546875" style="16"/>
  </cols>
  <sheetData>
    <row r="1" spans="1:14" s="10" customFormat="1" ht="45" x14ac:dyDescent="0.25">
      <c r="A1" s="6" t="s">
        <v>9</v>
      </c>
      <c r="B1" s="6" t="s">
        <v>61</v>
      </c>
      <c r="C1" s="6" t="s">
        <v>143</v>
      </c>
      <c r="D1" s="5" t="s">
        <v>62</v>
      </c>
      <c r="E1" s="5" t="s">
        <v>85</v>
      </c>
      <c r="F1" s="7" t="s">
        <v>69</v>
      </c>
      <c r="G1" s="5" t="s">
        <v>67</v>
      </c>
      <c r="H1" s="8" t="s">
        <v>68</v>
      </c>
      <c r="I1" s="9" t="s">
        <v>63</v>
      </c>
      <c r="J1" s="9" t="s">
        <v>74</v>
      </c>
      <c r="K1" s="44" t="s">
        <v>75</v>
      </c>
      <c r="L1" s="29" t="s">
        <v>76</v>
      </c>
      <c r="M1" s="29" t="s">
        <v>84</v>
      </c>
      <c r="N1" s="53" t="s">
        <v>88</v>
      </c>
    </row>
    <row r="2" spans="1:14" ht="30" x14ac:dyDescent="0.25">
      <c r="A2" s="12" t="s">
        <v>0</v>
      </c>
      <c r="B2" s="63">
        <v>75019371</v>
      </c>
      <c r="C2" s="12">
        <v>61392</v>
      </c>
      <c r="D2" s="11" t="str">
        <f>"2019-KAL1-"&amp;C2</f>
        <v>2019-KAL1-61392</v>
      </c>
      <c r="E2" s="48" t="s">
        <v>37</v>
      </c>
      <c r="F2" s="20" t="s">
        <v>37</v>
      </c>
      <c r="G2" s="13">
        <v>11242</v>
      </c>
      <c r="H2" s="21">
        <v>1195.97</v>
      </c>
      <c r="I2" s="15" t="s">
        <v>11</v>
      </c>
      <c r="J2" s="15" t="s">
        <v>73</v>
      </c>
      <c r="K2" s="45">
        <v>0</v>
      </c>
      <c r="L2" s="30">
        <v>0</v>
      </c>
      <c r="M2" s="30">
        <v>2</v>
      </c>
      <c r="N2" s="54" t="s">
        <v>89</v>
      </c>
    </row>
    <row r="3" spans="1:14" ht="30" x14ac:dyDescent="0.25">
      <c r="A3" s="12" t="s">
        <v>1</v>
      </c>
      <c r="B3" s="63">
        <v>10368215</v>
      </c>
      <c r="C3" s="12">
        <v>80771</v>
      </c>
      <c r="D3" s="11" t="str">
        <f t="shared" ref="D3:D11" si="0">"2019-KAL1-"&amp;C3</f>
        <v>2019-KAL1-80771</v>
      </c>
      <c r="E3" s="17" t="s">
        <v>25</v>
      </c>
      <c r="F3" s="19" t="s">
        <v>25</v>
      </c>
      <c r="G3" s="13">
        <v>11241</v>
      </c>
      <c r="H3" s="91">
        <v>72459.350000000006</v>
      </c>
      <c r="I3" s="15" t="s">
        <v>11</v>
      </c>
      <c r="J3" s="15" t="s">
        <v>70</v>
      </c>
      <c r="K3" s="45">
        <v>1</v>
      </c>
      <c r="L3" s="30">
        <v>0</v>
      </c>
      <c r="M3" s="30">
        <v>2</v>
      </c>
      <c r="N3" s="54" t="s">
        <v>90</v>
      </c>
    </row>
    <row r="4" spans="1:14" ht="30" x14ac:dyDescent="0.25">
      <c r="A4" s="12" t="s">
        <v>2</v>
      </c>
      <c r="B4" s="63">
        <v>90007141</v>
      </c>
      <c r="C4" s="12">
        <v>60478</v>
      </c>
      <c r="D4" s="11" t="str">
        <f t="shared" si="0"/>
        <v>2019-KAL1-60478</v>
      </c>
      <c r="E4" s="18" t="s">
        <v>14</v>
      </c>
      <c r="F4" s="14" t="s">
        <v>14</v>
      </c>
      <c r="G4" s="13">
        <v>11201</v>
      </c>
      <c r="H4" s="3">
        <v>982.28</v>
      </c>
      <c r="I4" s="15" t="s">
        <v>10</v>
      </c>
      <c r="J4" s="15" t="s">
        <v>70</v>
      </c>
      <c r="K4" s="45">
        <v>2</v>
      </c>
      <c r="L4" s="30">
        <v>1</v>
      </c>
      <c r="M4" s="30">
        <v>2</v>
      </c>
      <c r="N4" s="54" t="s">
        <v>91</v>
      </c>
    </row>
    <row r="5" spans="1:14" ht="30" x14ac:dyDescent="0.25">
      <c r="A5" s="12" t="s">
        <v>3</v>
      </c>
      <c r="B5" s="63">
        <v>90006399</v>
      </c>
      <c r="C5" s="12">
        <v>60643</v>
      </c>
      <c r="D5" s="11" t="str">
        <f t="shared" si="0"/>
        <v>2019-KAL1-60643</v>
      </c>
      <c r="E5" s="49" t="s">
        <v>22</v>
      </c>
      <c r="F5" s="1" t="s">
        <v>22</v>
      </c>
      <c r="G5" s="13">
        <v>11202</v>
      </c>
      <c r="H5" s="2">
        <v>1866.77</v>
      </c>
      <c r="I5" s="15" t="s">
        <v>10</v>
      </c>
      <c r="J5" s="15" t="s">
        <v>70</v>
      </c>
      <c r="K5" s="45">
        <v>2</v>
      </c>
      <c r="L5" s="30">
        <v>2</v>
      </c>
      <c r="M5" s="30">
        <v>2</v>
      </c>
      <c r="N5" s="54" t="s">
        <v>92</v>
      </c>
    </row>
    <row r="6" spans="1:14" x14ac:dyDescent="0.25">
      <c r="A6" s="12" t="s">
        <v>4</v>
      </c>
      <c r="B6" s="63">
        <v>90004527</v>
      </c>
      <c r="C6" s="12">
        <v>60065</v>
      </c>
      <c r="D6" s="11" t="str">
        <f t="shared" si="0"/>
        <v>2019-KAL1-60065</v>
      </c>
      <c r="E6" s="18" t="s">
        <v>20</v>
      </c>
      <c r="F6" s="18" t="s">
        <v>20</v>
      </c>
      <c r="G6" s="13">
        <v>11205</v>
      </c>
      <c r="H6" s="2">
        <v>1830.05</v>
      </c>
      <c r="I6" s="15" t="s">
        <v>10</v>
      </c>
      <c r="J6" s="15" t="s">
        <v>70</v>
      </c>
      <c r="K6" s="45">
        <v>2</v>
      </c>
      <c r="L6" s="30">
        <v>3</v>
      </c>
      <c r="M6" s="30">
        <v>2</v>
      </c>
      <c r="N6" s="54" t="s">
        <v>93</v>
      </c>
    </row>
    <row r="7" spans="1:14" x14ac:dyDescent="0.25">
      <c r="A7" s="12" t="s">
        <v>5</v>
      </c>
      <c r="B7" s="63">
        <v>90003217</v>
      </c>
      <c r="C7" s="12">
        <v>60343</v>
      </c>
      <c r="D7" s="11" t="str">
        <f t="shared" si="0"/>
        <v>2019-KAL1-60343</v>
      </c>
      <c r="E7" s="18" t="s">
        <v>21</v>
      </c>
      <c r="F7" s="18" t="s">
        <v>21</v>
      </c>
      <c r="G7" s="13">
        <v>11211</v>
      </c>
      <c r="H7" s="97">
        <v>1456.28</v>
      </c>
      <c r="I7" s="15" t="s">
        <v>10</v>
      </c>
      <c r="J7" s="15" t="s">
        <v>70</v>
      </c>
      <c r="K7" s="45">
        <v>2</v>
      </c>
      <c r="L7" s="30">
        <v>4</v>
      </c>
      <c r="M7" s="30">
        <v>2</v>
      </c>
      <c r="N7" s="54" t="s">
        <v>94</v>
      </c>
    </row>
    <row r="8" spans="1:14" ht="30" x14ac:dyDescent="0.25">
      <c r="A8" s="12" t="s">
        <v>6</v>
      </c>
      <c r="B8" s="63">
        <v>90004059</v>
      </c>
      <c r="C8" s="12">
        <v>60395</v>
      </c>
      <c r="D8" s="11" t="str">
        <f t="shared" si="0"/>
        <v>2019-KAL1-60395</v>
      </c>
      <c r="E8" s="18" t="s">
        <v>35</v>
      </c>
      <c r="F8" s="14" t="s">
        <v>35</v>
      </c>
      <c r="G8" s="13">
        <v>11218</v>
      </c>
      <c r="H8" s="2">
        <v>1386.95</v>
      </c>
      <c r="I8" s="15" t="s">
        <v>10</v>
      </c>
      <c r="J8" s="15" t="s">
        <v>70</v>
      </c>
      <c r="K8" s="45">
        <v>2</v>
      </c>
      <c r="L8" s="30">
        <v>5</v>
      </c>
      <c r="M8" s="30">
        <v>2</v>
      </c>
      <c r="N8" s="54" t="s">
        <v>95</v>
      </c>
    </row>
    <row r="9" spans="1:14" ht="30" x14ac:dyDescent="0.25">
      <c r="A9" s="12" t="s">
        <v>7</v>
      </c>
      <c r="B9" s="63">
        <v>10351752</v>
      </c>
      <c r="C9" s="12">
        <v>60205</v>
      </c>
      <c r="D9" s="11" t="str">
        <f t="shared" si="0"/>
        <v>2019-KAL1-60205</v>
      </c>
      <c r="E9" s="48" t="s">
        <v>34</v>
      </c>
      <c r="F9" s="20" t="s">
        <v>34</v>
      </c>
      <c r="G9" s="13">
        <v>11217</v>
      </c>
      <c r="H9" s="2">
        <v>1034.26</v>
      </c>
      <c r="I9" s="15" t="s">
        <v>10</v>
      </c>
      <c r="J9" s="15" t="s">
        <v>70</v>
      </c>
      <c r="K9" s="45">
        <v>2</v>
      </c>
      <c r="L9" s="30">
        <v>6</v>
      </c>
      <c r="M9" s="30">
        <v>2</v>
      </c>
      <c r="N9" s="54" t="s">
        <v>96</v>
      </c>
    </row>
    <row r="10" spans="1:14" ht="30" x14ac:dyDescent="0.25">
      <c r="A10" s="12" t="s">
        <v>8</v>
      </c>
      <c r="B10" s="63">
        <v>10833853</v>
      </c>
      <c r="C10" s="12">
        <v>60211</v>
      </c>
      <c r="D10" s="11" t="str">
        <f t="shared" si="0"/>
        <v>2019-KAL1-60211</v>
      </c>
      <c r="E10" s="18" t="s">
        <v>56</v>
      </c>
      <c r="F10" s="14" t="s">
        <v>56</v>
      </c>
      <c r="G10" s="1">
        <v>11206</v>
      </c>
      <c r="H10" s="2">
        <v>1408.02</v>
      </c>
      <c r="I10" s="15" t="s">
        <v>10</v>
      </c>
      <c r="J10" s="15" t="s">
        <v>70</v>
      </c>
      <c r="K10" s="45">
        <v>2</v>
      </c>
      <c r="L10" s="30">
        <v>7</v>
      </c>
      <c r="M10" s="30">
        <v>2</v>
      </c>
      <c r="N10" s="54" t="s">
        <v>97</v>
      </c>
    </row>
    <row r="11" spans="1:14" ht="30" x14ac:dyDescent="0.25">
      <c r="A11" s="12" t="s">
        <v>142</v>
      </c>
      <c r="B11" s="63">
        <v>90006590</v>
      </c>
      <c r="C11" s="12">
        <v>60069</v>
      </c>
      <c r="D11" s="11" t="str">
        <f t="shared" si="0"/>
        <v>2019-KAL1-60069</v>
      </c>
      <c r="E11" s="17" t="s">
        <v>23</v>
      </c>
      <c r="F11" s="19" t="s">
        <v>23</v>
      </c>
      <c r="G11" s="13">
        <v>11243</v>
      </c>
      <c r="H11" s="2">
        <v>1444.75</v>
      </c>
      <c r="I11" s="15" t="s">
        <v>10</v>
      </c>
      <c r="J11" s="15" t="s">
        <v>70</v>
      </c>
      <c r="K11" s="45">
        <v>2</v>
      </c>
      <c r="L11" s="30">
        <v>8</v>
      </c>
      <c r="M11" s="30">
        <v>2</v>
      </c>
      <c r="N11" s="54" t="s">
        <v>98</v>
      </c>
    </row>
    <row r="12" spans="1:14" ht="30" x14ac:dyDescent="0.25">
      <c r="A12" s="12"/>
      <c r="B12" s="12"/>
      <c r="C12" s="12"/>
      <c r="D12" s="11"/>
      <c r="E12" s="17" t="s">
        <v>24</v>
      </c>
      <c r="F12" s="19" t="s">
        <v>24</v>
      </c>
      <c r="G12" s="13">
        <v>11212</v>
      </c>
      <c r="H12" s="2">
        <v>1034.26</v>
      </c>
      <c r="I12" s="15" t="s">
        <v>10</v>
      </c>
      <c r="J12" s="15" t="s">
        <v>70</v>
      </c>
      <c r="K12" s="45">
        <v>2</v>
      </c>
      <c r="L12" s="30">
        <v>9</v>
      </c>
      <c r="M12" s="30">
        <v>2</v>
      </c>
      <c r="N12" s="54" t="s">
        <v>99</v>
      </c>
    </row>
    <row r="13" spans="1:14" x14ac:dyDescent="0.25">
      <c r="A13" s="12"/>
      <c r="B13" s="12"/>
      <c r="C13" s="12"/>
      <c r="D13" s="11"/>
      <c r="E13" s="17" t="s">
        <v>26</v>
      </c>
      <c r="F13" s="17" t="s">
        <v>26</v>
      </c>
      <c r="G13" s="13">
        <v>11203</v>
      </c>
      <c r="H13" s="2">
        <v>102.4</v>
      </c>
      <c r="I13" s="15" t="s">
        <v>12</v>
      </c>
      <c r="J13" s="15" t="s">
        <v>70</v>
      </c>
      <c r="K13" s="45">
        <v>3</v>
      </c>
      <c r="L13" s="30">
        <v>1</v>
      </c>
      <c r="M13" s="30">
        <v>2</v>
      </c>
      <c r="N13" s="54" t="s">
        <v>100</v>
      </c>
    </row>
    <row r="14" spans="1:14" x14ac:dyDescent="0.25">
      <c r="A14" s="12"/>
      <c r="B14" s="12"/>
      <c r="C14" s="12"/>
      <c r="D14" s="11"/>
      <c r="E14" s="17" t="s">
        <v>28</v>
      </c>
      <c r="F14" s="17" t="s">
        <v>28</v>
      </c>
      <c r="G14" s="13">
        <v>11207</v>
      </c>
      <c r="H14" s="2">
        <v>102.48</v>
      </c>
      <c r="I14" s="15" t="s">
        <v>12</v>
      </c>
      <c r="J14" s="15" t="s">
        <v>70</v>
      </c>
      <c r="K14" s="45">
        <v>3</v>
      </c>
      <c r="L14" s="30">
        <v>2</v>
      </c>
      <c r="M14" s="30">
        <v>2</v>
      </c>
      <c r="N14" s="54" t="s">
        <v>101</v>
      </c>
    </row>
    <row r="15" spans="1:14" x14ac:dyDescent="0.25">
      <c r="A15" s="12"/>
      <c r="B15" s="12"/>
      <c r="C15" s="12"/>
      <c r="D15" s="11"/>
      <c r="E15" s="18" t="s">
        <v>81</v>
      </c>
      <c r="F15" s="18" t="s">
        <v>81</v>
      </c>
      <c r="G15" s="13">
        <v>11213</v>
      </c>
      <c r="H15" s="2">
        <v>78.12</v>
      </c>
      <c r="I15" s="15" t="s">
        <v>12</v>
      </c>
      <c r="J15" s="15" t="s">
        <v>70</v>
      </c>
      <c r="K15" s="45">
        <v>3</v>
      </c>
      <c r="L15" s="30">
        <v>3</v>
      </c>
      <c r="M15" s="30">
        <v>2</v>
      </c>
      <c r="N15" s="54" t="s">
        <v>102</v>
      </c>
    </row>
    <row r="16" spans="1:14" x14ac:dyDescent="0.25">
      <c r="A16" s="12"/>
      <c r="B16" s="12"/>
      <c r="C16" s="12"/>
      <c r="D16" s="11"/>
      <c r="E16" s="17" t="s">
        <v>27</v>
      </c>
      <c r="F16" s="17" t="s">
        <v>27</v>
      </c>
      <c r="G16" s="13">
        <v>11204</v>
      </c>
      <c r="H16" s="4">
        <v>21.37</v>
      </c>
      <c r="I16" s="15" t="s">
        <v>12</v>
      </c>
      <c r="J16" s="15" t="s">
        <v>70</v>
      </c>
      <c r="K16" s="45">
        <v>3</v>
      </c>
      <c r="L16" s="30">
        <v>4</v>
      </c>
      <c r="M16" s="30">
        <v>2</v>
      </c>
      <c r="N16" s="54" t="s">
        <v>103</v>
      </c>
    </row>
    <row r="17" spans="1:14" x14ac:dyDescent="0.25">
      <c r="A17" s="12"/>
      <c r="B17" s="12"/>
      <c r="C17" s="12"/>
      <c r="D17" s="11"/>
      <c r="E17" s="18" t="s">
        <v>29</v>
      </c>
      <c r="F17" s="18" t="s">
        <v>29</v>
      </c>
      <c r="G17" s="13">
        <v>11208</v>
      </c>
      <c r="H17" s="2">
        <v>21.45</v>
      </c>
      <c r="I17" s="15" t="s">
        <v>12</v>
      </c>
      <c r="J17" s="15" t="s">
        <v>70</v>
      </c>
      <c r="K17" s="45">
        <v>3</v>
      </c>
      <c r="L17" s="30">
        <v>5</v>
      </c>
      <c r="M17" s="30">
        <v>2</v>
      </c>
      <c r="N17" s="54" t="s">
        <v>104</v>
      </c>
    </row>
    <row r="18" spans="1:14" x14ac:dyDescent="0.25">
      <c r="A18" s="12"/>
      <c r="B18" s="12"/>
      <c r="C18" s="12"/>
      <c r="D18" s="11"/>
      <c r="E18" s="18" t="s">
        <v>82</v>
      </c>
      <c r="F18" s="18" t="s">
        <v>82</v>
      </c>
      <c r="G18" s="13">
        <v>11214</v>
      </c>
      <c r="H18" s="2">
        <v>16.78</v>
      </c>
      <c r="I18" s="15" t="s">
        <v>12</v>
      </c>
      <c r="J18" s="15" t="s">
        <v>70</v>
      </c>
      <c r="K18" s="45">
        <v>3</v>
      </c>
      <c r="L18" s="30">
        <v>6</v>
      </c>
      <c r="M18" s="30">
        <v>2</v>
      </c>
      <c r="N18" s="54" t="s">
        <v>105</v>
      </c>
    </row>
    <row r="19" spans="1:14" ht="30" x14ac:dyDescent="0.25">
      <c r="A19" s="12"/>
      <c r="B19" s="12"/>
      <c r="C19" s="12"/>
      <c r="D19" s="11"/>
      <c r="E19" s="49" t="s">
        <v>54</v>
      </c>
      <c r="F19" s="1" t="s">
        <v>54</v>
      </c>
      <c r="G19" s="1">
        <v>11244</v>
      </c>
      <c r="H19" s="2">
        <v>75.680000000000007</v>
      </c>
      <c r="I19" s="15" t="s">
        <v>12</v>
      </c>
      <c r="J19" s="15" t="s">
        <v>70</v>
      </c>
      <c r="K19" s="45">
        <v>3</v>
      </c>
      <c r="L19" s="30">
        <v>7</v>
      </c>
      <c r="M19" s="30">
        <v>2</v>
      </c>
      <c r="N19" s="54" t="s">
        <v>106</v>
      </c>
    </row>
    <row r="20" spans="1:14" ht="30" x14ac:dyDescent="0.25">
      <c r="A20" s="12"/>
      <c r="B20" s="12"/>
      <c r="C20" s="12"/>
      <c r="D20" s="11"/>
      <c r="E20" s="18" t="s">
        <v>30</v>
      </c>
      <c r="F20" s="14" t="s">
        <v>30</v>
      </c>
      <c r="G20" s="13">
        <v>11209</v>
      </c>
      <c r="H20" s="2">
        <v>75.760000000000005</v>
      </c>
      <c r="I20" s="15" t="s">
        <v>12</v>
      </c>
      <c r="J20" s="15" t="s">
        <v>70</v>
      </c>
      <c r="K20" s="45">
        <v>3</v>
      </c>
      <c r="L20" s="30">
        <v>8</v>
      </c>
      <c r="M20" s="30">
        <v>2</v>
      </c>
      <c r="N20" s="54" t="s">
        <v>107</v>
      </c>
    </row>
    <row r="21" spans="1:14" ht="30" x14ac:dyDescent="0.25">
      <c r="A21" s="12"/>
      <c r="B21" s="12"/>
      <c r="C21" s="12"/>
      <c r="D21" s="11"/>
      <c r="E21" s="18" t="s">
        <v>32</v>
      </c>
      <c r="F21" s="14" t="s">
        <v>32</v>
      </c>
      <c r="G21" s="13">
        <v>11215</v>
      </c>
      <c r="H21" s="2">
        <v>51.4</v>
      </c>
      <c r="I21" s="15" t="s">
        <v>12</v>
      </c>
      <c r="J21" s="15" t="s">
        <v>70</v>
      </c>
      <c r="K21" s="45">
        <v>3</v>
      </c>
      <c r="L21" s="30">
        <v>9</v>
      </c>
      <c r="M21" s="30">
        <v>2</v>
      </c>
      <c r="N21" s="54" t="s">
        <v>108</v>
      </c>
    </row>
    <row r="22" spans="1:14" ht="30" x14ac:dyDescent="0.25">
      <c r="A22" s="12"/>
      <c r="B22" s="12"/>
      <c r="C22" s="12"/>
      <c r="D22" s="11"/>
      <c r="E22" s="18" t="s">
        <v>55</v>
      </c>
      <c r="F22" s="14" t="s">
        <v>55</v>
      </c>
      <c r="G22" s="1">
        <v>11245</v>
      </c>
      <c r="H22" s="2">
        <v>16.25</v>
      </c>
      <c r="I22" s="15" t="s">
        <v>12</v>
      </c>
      <c r="J22" s="15" t="s">
        <v>70</v>
      </c>
      <c r="K22" s="45">
        <v>3</v>
      </c>
      <c r="L22" s="30">
        <v>10</v>
      </c>
      <c r="M22" s="30">
        <v>2</v>
      </c>
      <c r="N22" s="54" t="s">
        <v>109</v>
      </c>
    </row>
    <row r="23" spans="1:14" ht="30" x14ac:dyDescent="0.25">
      <c r="A23" s="12"/>
      <c r="B23" s="12"/>
      <c r="C23" s="12"/>
      <c r="D23" s="11"/>
      <c r="E23" s="18" t="s">
        <v>31</v>
      </c>
      <c r="F23" s="14" t="s">
        <v>31</v>
      </c>
      <c r="G23" s="13">
        <v>11210</v>
      </c>
      <c r="H23" s="2">
        <v>16.329999999999998</v>
      </c>
      <c r="I23" s="15" t="s">
        <v>12</v>
      </c>
      <c r="J23" s="15" t="s">
        <v>70</v>
      </c>
      <c r="K23" s="45">
        <v>3</v>
      </c>
      <c r="L23" s="30">
        <v>11</v>
      </c>
      <c r="M23" s="30">
        <v>2</v>
      </c>
      <c r="N23" s="54" t="s">
        <v>110</v>
      </c>
    </row>
    <row r="24" spans="1:14" ht="30" x14ac:dyDescent="0.25">
      <c r="A24" s="12"/>
      <c r="B24" s="12"/>
      <c r="C24" s="12"/>
      <c r="D24" s="11"/>
      <c r="E24" s="18" t="s">
        <v>33</v>
      </c>
      <c r="F24" s="14" t="s">
        <v>33</v>
      </c>
      <c r="G24" s="13">
        <v>11216</v>
      </c>
      <c r="H24" s="2">
        <v>11.65</v>
      </c>
      <c r="I24" s="15" t="s">
        <v>12</v>
      </c>
      <c r="J24" s="15" t="s">
        <v>70</v>
      </c>
      <c r="K24" s="45">
        <v>3</v>
      </c>
      <c r="L24" s="30">
        <v>12</v>
      </c>
      <c r="M24" s="30">
        <v>2</v>
      </c>
      <c r="N24" s="54" t="s">
        <v>111</v>
      </c>
    </row>
    <row r="25" spans="1:14" ht="45" x14ac:dyDescent="0.25">
      <c r="A25" s="12"/>
      <c r="B25" s="12"/>
      <c r="C25" s="12"/>
      <c r="D25" s="11"/>
      <c r="E25" s="18" t="s">
        <v>36</v>
      </c>
      <c r="F25" s="14" t="s">
        <v>36</v>
      </c>
      <c r="G25" s="13">
        <v>11219</v>
      </c>
      <c r="H25" s="21">
        <v>37.93</v>
      </c>
      <c r="I25" s="15" t="s">
        <v>12</v>
      </c>
      <c r="J25" s="15" t="s">
        <v>70</v>
      </c>
      <c r="K25" s="45">
        <v>3</v>
      </c>
      <c r="L25" s="30">
        <v>13</v>
      </c>
      <c r="M25" s="30">
        <v>2</v>
      </c>
      <c r="N25" s="54" t="s">
        <v>112</v>
      </c>
    </row>
    <row r="26" spans="1:14" x14ac:dyDescent="0.25">
      <c r="A26" s="12"/>
      <c r="B26" s="12"/>
      <c r="C26" s="12"/>
      <c r="D26" s="11"/>
      <c r="E26" s="49" t="s">
        <v>16</v>
      </c>
      <c r="F26" s="1" t="s">
        <v>16</v>
      </c>
      <c r="G26" s="1">
        <v>11220</v>
      </c>
      <c r="H26" s="4">
        <v>3177</v>
      </c>
      <c r="I26" s="15" t="s">
        <v>12</v>
      </c>
      <c r="J26" s="15" t="s">
        <v>71</v>
      </c>
      <c r="K26" s="45">
        <v>4</v>
      </c>
      <c r="L26" s="31">
        <v>1</v>
      </c>
      <c r="M26" s="30">
        <v>2</v>
      </c>
      <c r="N26" s="54" t="s">
        <v>113</v>
      </c>
    </row>
    <row r="27" spans="1:14" x14ac:dyDescent="0.25">
      <c r="A27" s="12"/>
      <c r="B27" s="12"/>
      <c r="C27" s="12"/>
      <c r="D27" s="11"/>
      <c r="E27" s="49" t="s">
        <v>17</v>
      </c>
      <c r="F27" s="1" t="s">
        <v>17</v>
      </c>
      <c r="G27" s="1">
        <v>11221</v>
      </c>
      <c r="H27" s="4">
        <v>1069</v>
      </c>
      <c r="I27" s="24" t="s">
        <v>12</v>
      </c>
      <c r="J27" s="15" t="s">
        <v>71</v>
      </c>
      <c r="K27" s="45">
        <v>4</v>
      </c>
      <c r="L27" s="32">
        <v>1</v>
      </c>
      <c r="M27" s="30">
        <v>2</v>
      </c>
      <c r="N27" s="54" t="s">
        <v>114</v>
      </c>
    </row>
    <row r="28" spans="1:14" x14ac:dyDescent="0.25">
      <c r="A28" s="12"/>
      <c r="B28" s="12"/>
      <c r="C28" s="12"/>
      <c r="D28" s="11"/>
      <c r="E28" s="49" t="s">
        <v>52</v>
      </c>
      <c r="F28" s="1" t="s">
        <v>52</v>
      </c>
      <c r="G28" s="1">
        <v>11237</v>
      </c>
      <c r="H28" s="4">
        <v>27.16</v>
      </c>
      <c r="I28" s="24" t="s">
        <v>12</v>
      </c>
      <c r="J28" s="15" t="s">
        <v>71</v>
      </c>
      <c r="K28" s="45">
        <v>4</v>
      </c>
      <c r="L28" s="32">
        <v>1</v>
      </c>
      <c r="M28" s="30">
        <v>2</v>
      </c>
      <c r="N28" s="54" t="s">
        <v>115</v>
      </c>
    </row>
    <row r="29" spans="1:14" x14ac:dyDescent="0.25">
      <c r="A29" s="12"/>
      <c r="B29" s="12"/>
      <c r="C29" s="12"/>
      <c r="D29" s="11"/>
      <c r="E29" s="49" t="s">
        <v>53</v>
      </c>
      <c r="F29" s="1" t="s">
        <v>53</v>
      </c>
      <c r="G29" s="1">
        <v>11238</v>
      </c>
      <c r="H29" s="4">
        <v>15.45</v>
      </c>
      <c r="I29" s="23" t="s">
        <v>64</v>
      </c>
      <c r="J29" s="15" t="s">
        <v>71</v>
      </c>
      <c r="K29" s="45">
        <v>4</v>
      </c>
      <c r="L29" s="32">
        <v>4</v>
      </c>
      <c r="M29" s="30">
        <v>2</v>
      </c>
      <c r="N29" s="54" t="s">
        <v>116</v>
      </c>
    </row>
    <row r="30" spans="1:14" ht="30" x14ac:dyDescent="0.25">
      <c r="A30" s="12"/>
      <c r="B30" s="12"/>
      <c r="C30" s="12"/>
      <c r="D30" s="11"/>
      <c r="E30" s="49" t="s">
        <v>43</v>
      </c>
      <c r="F30" s="1" t="s">
        <v>43</v>
      </c>
      <c r="G30" s="1">
        <v>11227</v>
      </c>
      <c r="H30" s="4">
        <v>363.6</v>
      </c>
      <c r="I30" s="23" t="s">
        <v>65</v>
      </c>
      <c r="J30" s="15" t="s">
        <v>71</v>
      </c>
      <c r="K30" s="45">
        <v>4</v>
      </c>
      <c r="L30" s="32">
        <v>4</v>
      </c>
      <c r="M30" s="30">
        <v>2</v>
      </c>
      <c r="N30" s="54" t="s">
        <v>117</v>
      </c>
    </row>
    <row r="31" spans="1:14" ht="30" x14ac:dyDescent="0.25">
      <c r="A31" s="12"/>
      <c r="B31" s="12"/>
      <c r="C31" s="12"/>
      <c r="D31" s="11"/>
      <c r="E31" s="49" t="s">
        <v>38</v>
      </c>
      <c r="F31" s="1" t="s">
        <v>38</v>
      </c>
      <c r="G31" s="1">
        <v>11222</v>
      </c>
      <c r="H31" s="4">
        <v>792</v>
      </c>
      <c r="I31" s="23" t="s">
        <v>65</v>
      </c>
      <c r="J31" s="15" t="s">
        <v>71</v>
      </c>
      <c r="K31" s="45">
        <v>4</v>
      </c>
      <c r="L31" s="32">
        <v>4</v>
      </c>
      <c r="M31" s="30">
        <v>2</v>
      </c>
      <c r="N31" s="54" t="s">
        <v>118</v>
      </c>
    </row>
    <row r="32" spans="1:14" ht="30" x14ac:dyDescent="0.25">
      <c r="A32" s="12"/>
      <c r="B32" s="12"/>
      <c r="C32" s="12"/>
      <c r="D32" s="11"/>
      <c r="E32" s="49" t="s">
        <v>40</v>
      </c>
      <c r="F32" s="1" t="s">
        <v>40</v>
      </c>
      <c r="G32" s="1">
        <v>11224</v>
      </c>
      <c r="H32" s="4">
        <v>2706</v>
      </c>
      <c r="I32" s="23" t="s">
        <v>65</v>
      </c>
      <c r="J32" s="15" t="s">
        <v>71</v>
      </c>
      <c r="K32" s="45">
        <v>4</v>
      </c>
      <c r="L32" s="32">
        <v>4</v>
      </c>
      <c r="M32" s="30">
        <v>2</v>
      </c>
      <c r="N32" s="54" t="s">
        <v>119</v>
      </c>
    </row>
    <row r="33" spans="1:14" ht="30" x14ac:dyDescent="0.25">
      <c r="A33" s="12"/>
      <c r="B33" s="12"/>
      <c r="C33" s="12"/>
      <c r="D33" s="11"/>
      <c r="E33" s="49" t="s">
        <v>42</v>
      </c>
      <c r="F33" s="1" t="s">
        <v>42</v>
      </c>
      <c r="G33" s="1">
        <v>11226</v>
      </c>
      <c r="H33" s="4">
        <v>72</v>
      </c>
      <c r="I33" s="23" t="s">
        <v>65</v>
      </c>
      <c r="J33" s="15" t="s">
        <v>71</v>
      </c>
      <c r="K33" s="45">
        <v>4</v>
      </c>
      <c r="L33" s="32">
        <v>4</v>
      </c>
      <c r="M33" s="30">
        <v>2</v>
      </c>
      <c r="N33" s="54" t="s">
        <v>120</v>
      </c>
    </row>
    <row r="34" spans="1:14" ht="30" x14ac:dyDescent="0.25">
      <c r="A34" s="12"/>
      <c r="B34" s="12"/>
      <c r="C34" s="12"/>
      <c r="D34" s="11"/>
      <c r="E34" s="49" t="s">
        <v>39</v>
      </c>
      <c r="F34" s="1" t="s">
        <v>39</v>
      </c>
      <c r="G34" s="1">
        <v>11223</v>
      </c>
      <c r="H34" s="4">
        <v>258</v>
      </c>
      <c r="I34" s="23" t="s">
        <v>65</v>
      </c>
      <c r="J34" s="15" t="s">
        <v>71</v>
      </c>
      <c r="K34" s="45">
        <v>4</v>
      </c>
      <c r="L34" s="32">
        <v>4</v>
      </c>
      <c r="M34" s="30">
        <v>2</v>
      </c>
      <c r="N34" s="54" t="s">
        <v>121</v>
      </c>
    </row>
    <row r="35" spans="1:14" ht="30" x14ac:dyDescent="0.25">
      <c r="A35" s="12"/>
      <c r="B35" s="12"/>
      <c r="C35" s="12"/>
      <c r="D35" s="11"/>
      <c r="E35" s="49" t="s">
        <v>41</v>
      </c>
      <c r="F35" s="1" t="s">
        <v>41</v>
      </c>
      <c r="G35" s="1">
        <v>11225</v>
      </c>
      <c r="H35" s="4">
        <v>792</v>
      </c>
      <c r="I35" s="23" t="s">
        <v>65</v>
      </c>
      <c r="J35" s="15" t="s">
        <v>71</v>
      </c>
      <c r="K35" s="45">
        <v>4</v>
      </c>
      <c r="L35" s="32">
        <v>4</v>
      </c>
      <c r="M35" s="30">
        <v>2</v>
      </c>
      <c r="N35" s="54" t="s">
        <v>122</v>
      </c>
    </row>
    <row r="36" spans="1:14" ht="30" x14ac:dyDescent="0.25">
      <c r="A36" s="12"/>
      <c r="B36" s="12"/>
      <c r="C36" s="12"/>
      <c r="D36" s="11"/>
      <c r="E36" s="49" t="s">
        <v>44</v>
      </c>
      <c r="F36" s="1" t="s">
        <v>44</v>
      </c>
      <c r="G36" s="1">
        <v>11228</v>
      </c>
      <c r="H36" s="4">
        <v>409.2</v>
      </c>
      <c r="I36" s="23" t="s">
        <v>65</v>
      </c>
      <c r="J36" s="15" t="s">
        <v>71</v>
      </c>
      <c r="K36" s="45">
        <v>4</v>
      </c>
      <c r="L36" s="32">
        <v>4</v>
      </c>
      <c r="M36" s="30">
        <v>2</v>
      </c>
      <c r="N36" s="54" t="s">
        <v>123</v>
      </c>
    </row>
    <row r="37" spans="1:14" ht="30" x14ac:dyDescent="0.25">
      <c r="A37" s="12"/>
      <c r="B37" s="12"/>
      <c r="C37" s="12"/>
      <c r="D37" s="11"/>
      <c r="E37" s="49" t="s">
        <v>50</v>
      </c>
      <c r="F37" s="1" t="s">
        <v>50</v>
      </c>
      <c r="G37" s="1">
        <v>11234</v>
      </c>
      <c r="H37" s="4">
        <v>547.20000000000005</v>
      </c>
      <c r="I37" s="23" t="s">
        <v>65</v>
      </c>
      <c r="J37" s="15" t="s">
        <v>71</v>
      </c>
      <c r="K37" s="45">
        <v>4</v>
      </c>
      <c r="L37" s="32">
        <v>4</v>
      </c>
      <c r="M37" s="30">
        <v>2</v>
      </c>
      <c r="N37" s="54" t="s">
        <v>124</v>
      </c>
    </row>
    <row r="38" spans="1:14" ht="30" x14ac:dyDescent="0.25">
      <c r="A38" s="12"/>
      <c r="B38" s="12"/>
      <c r="C38" s="12"/>
      <c r="D38" s="11"/>
      <c r="E38" s="49" t="s">
        <v>45</v>
      </c>
      <c r="F38" s="1" t="s">
        <v>45</v>
      </c>
      <c r="G38" s="1">
        <v>11229</v>
      </c>
      <c r="H38" s="4">
        <v>1188</v>
      </c>
      <c r="I38" s="23" t="s">
        <v>65</v>
      </c>
      <c r="J38" s="15" t="s">
        <v>71</v>
      </c>
      <c r="K38" s="45">
        <v>4</v>
      </c>
      <c r="L38" s="32">
        <v>4</v>
      </c>
      <c r="M38" s="30">
        <v>2</v>
      </c>
      <c r="N38" s="54" t="s">
        <v>125</v>
      </c>
    </row>
    <row r="39" spans="1:14" ht="30" x14ac:dyDescent="0.25">
      <c r="A39" s="12"/>
      <c r="B39" s="12"/>
      <c r="C39" s="12"/>
      <c r="D39" s="11"/>
      <c r="E39" s="49" t="s">
        <v>47</v>
      </c>
      <c r="F39" s="1" t="s">
        <v>47</v>
      </c>
      <c r="G39" s="1">
        <v>11231</v>
      </c>
      <c r="H39" s="4">
        <v>4052.4</v>
      </c>
      <c r="I39" s="23" t="s">
        <v>65</v>
      </c>
      <c r="J39" s="24" t="s">
        <v>71</v>
      </c>
      <c r="K39" s="45">
        <v>4</v>
      </c>
      <c r="L39" s="32">
        <v>4</v>
      </c>
      <c r="M39" s="30">
        <v>2</v>
      </c>
      <c r="N39" s="54" t="s">
        <v>126</v>
      </c>
    </row>
    <row r="40" spans="1:14" ht="30" x14ac:dyDescent="0.25">
      <c r="A40" s="12"/>
      <c r="B40" s="12"/>
      <c r="C40" s="12"/>
      <c r="D40" s="11"/>
      <c r="E40" s="49" t="s">
        <v>49</v>
      </c>
      <c r="F40" s="1" t="s">
        <v>49</v>
      </c>
      <c r="G40" s="1">
        <v>11233</v>
      </c>
      <c r="H40" s="4">
        <v>924</v>
      </c>
      <c r="I40" s="23" t="s">
        <v>65</v>
      </c>
      <c r="J40" s="24" t="s">
        <v>71</v>
      </c>
      <c r="K40" s="45">
        <v>4</v>
      </c>
      <c r="L40" s="32">
        <v>4</v>
      </c>
      <c r="M40" s="30">
        <v>2</v>
      </c>
      <c r="N40" s="54" t="s">
        <v>127</v>
      </c>
    </row>
    <row r="41" spans="1:14" ht="30" x14ac:dyDescent="0.25">
      <c r="A41" s="36"/>
      <c r="B41" s="36"/>
      <c r="C41" s="36"/>
      <c r="D41" s="35"/>
      <c r="E41" s="49" t="s">
        <v>46</v>
      </c>
      <c r="F41" s="1" t="s">
        <v>46</v>
      </c>
      <c r="G41" s="1">
        <v>11230</v>
      </c>
      <c r="H41" s="4">
        <v>384</v>
      </c>
      <c r="I41" s="22" t="s">
        <v>65</v>
      </c>
      <c r="J41" s="26" t="s">
        <v>71</v>
      </c>
      <c r="K41" s="45">
        <v>4</v>
      </c>
      <c r="L41" s="33">
        <v>4</v>
      </c>
      <c r="M41" s="30">
        <v>2</v>
      </c>
      <c r="N41" s="54" t="s">
        <v>128</v>
      </c>
    </row>
    <row r="42" spans="1:14" ht="30" x14ac:dyDescent="0.25">
      <c r="A42" s="36"/>
      <c r="B42" s="36"/>
      <c r="C42" s="36"/>
      <c r="D42" s="35"/>
      <c r="E42" s="49" t="s">
        <v>48</v>
      </c>
      <c r="F42" s="1" t="s">
        <v>48</v>
      </c>
      <c r="G42" s="1">
        <v>11232</v>
      </c>
      <c r="H42" s="4">
        <v>1188</v>
      </c>
      <c r="I42" s="37" t="s">
        <v>65</v>
      </c>
      <c r="J42" s="26" t="s">
        <v>71</v>
      </c>
      <c r="K42" s="45">
        <v>4</v>
      </c>
      <c r="L42" s="33">
        <v>4</v>
      </c>
      <c r="M42" s="30">
        <v>2</v>
      </c>
      <c r="N42" s="54" t="s">
        <v>129</v>
      </c>
    </row>
    <row r="43" spans="1:14" ht="30" x14ac:dyDescent="0.25">
      <c r="A43" s="36"/>
      <c r="B43" s="36"/>
      <c r="C43" s="36"/>
      <c r="D43" s="35"/>
      <c r="E43" s="49" t="s">
        <v>51</v>
      </c>
      <c r="F43" s="1" t="s">
        <v>51</v>
      </c>
      <c r="G43" s="1">
        <v>11235</v>
      </c>
      <c r="H43" s="4">
        <v>607.20000000000005</v>
      </c>
      <c r="I43" s="22" t="s">
        <v>65</v>
      </c>
      <c r="J43" s="26" t="s">
        <v>71</v>
      </c>
      <c r="K43" s="45">
        <v>4</v>
      </c>
      <c r="L43" s="33">
        <v>4</v>
      </c>
      <c r="M43" s="30">
        <v>2</v>
      </c>
      <c r="N43" s="54" t="s">
        <v>130</v>
      </c>
    </row>
    <row r="44" spans="1:14" ht="30" x14ac:dyDescent="0.25">
      <c r="A44" s="36"/>
      <c r="B44" s="36"/>
      <c r="C44" s="36"/>
      <c r="D44" s="35"/>
      <c r="E44" s="18" t="s">
        <v>18</v>
      </c>
      <c r="F44" s="14" t="s">
        <v>18</v>
      </c>
      <c r="G44" s="13">
        <v>11239</v>
      </c>
      <c r="H44" s="21">
        <v>1060</v>
      </c>
      <c r="I44" s="38" t="s">
        <v>66</v>
      </c>
      <c r="J44" s="39" t="s">
        <v>72</v>
      </c>
      <c r="K44" s="46">
        <v>5</v>
      </c>
      <c r="L44" s="40">
        <v>5</v>
      </c>
      <c r="M44" s="30">
        <v>2</v>
      </c>
      <c r="N44" s="54" t="s">
        <v>131</v>
      </c>
    </row>
    <row r="45" spans="1:14" x14ac:dyDescent="0.25">
      <c r="A45" s="36"/>
      <c r="B45" s="36"/>
      <c r="C45" s="36"/>
      <c r="D45" s="35"/>
      <c r="E45" s="18" t="s">
        <v>15</v>
      </c>
      <c r="F45" s="18" t="s">
        <v>15</v>
      </c>
      <c r="G45" s="13">
        <v>11240</v>
      </c>
      <c r="H45" s="2">
        <v>1450</v>
      </c>
      <c r="I45" s="38" t="s">
        <v>66</v>
      </c>
      <c r="J45" s="39" t="s">
        <v>72</v>
      </c>
      <c r="K45" s="46">
        <v>5</v>
      </c>
      <c r="L45" s="40">
        <v>5</v>
      </c>
      <c r="M45" s="30">
        <v>2</v>
      </c>
      <c r="N45" s="54" t="s">
        <v>132</v>
      </c>
    </row>
    <row r="46" spans="1:14" ht="30" x14ac:dyDescent="0.25">
      <c r="E46" s="13">
        <v>11242</v>
      </c>
      <c r="F46" s="20" t="s">
        <v>37</v>
      </c>
      <c r="G46" s="13">
        <v>11242</v>
      </c>
      <c r="H46" s="2">
        <v>1195.97</v>
      </c>
      <c r="I46" s="15" t="s">
        <v>11</v>
      </c>
      <c r="J46" s="15" t="s">
        <v>73</v>
      </c>
      <c r="K46" s="45">
        <v>0</v>
      </c>
      <c r="L46" s="30">
        <v>0</v>
      </c>
      <c r="M46" s="30">
        <v>1</v>
      </c>
      <c r="N46" s="54" t="s">
        <v>133</v>
      </c>
    </row>
    <row r="47" spans="1:14" ht="30" x14ac:dyDescent="0.25">
      <c r="E47" s="13">
        <v>11241</v>
      </c>
      <c r="F47" s="19" t="s">
        <v>25</v>
      </c>
      <c r="G47" s="13">
        <v>11241</v>
      </c>
      <c r="H47" s="91">
        <v>72459.350000000006</v>
      </c>
      <c r="I47" s="15" t="s">
        <v>11</v>
      </c>
      <c r="J47" s="15" t="s">
        <v>70</v>
      </c>
      <c r="K47" s="45">
        <v>1</v>
      </c>
      <c r="L47" s="30">
        <v>0</v>
      </c>
      <c r="M47" s="30">
        <v>1</v>
      </c>
      <c r="N47" s="54" t="s">
        <v>134</v>
      </c>
    </row>
    <row r="48" spans="1:14" ht="30" x14ac:dyDescent="0.25">
      <c r="E48" s="13">
        <v>11201</v>
      </c>
      <c r="F48" s="14" t="s">
        <v>14</v>
      </c>
      <c r="G48" s="13">
        <v>11201</v>
      </c>
      <c r="H48" s="3">
        <v>982.28</v>
      </c>
      <c r="I48" s="15" t="s">
        <v>10</v>
      </c>
      <c r="J48" s="15" t="s">
        <v>70</v>
      </c>
      <c r="K48" s="45">
        <v>2</v>
      </c>
      <c r="L48" s="30">
        <v>1</v>
      </c>
      <c r="M48" s="30">
        <v>1</v>
      </c>
      <c r="N48" s="54" t="s">
        <v>135</v>
      </c>
    </row>
    <row r="49" spans="5:14" ht="30" x14ac:dyDescent="0.25">
      <c r="E49" s="13">
        <v>11202</v>
      </c>
      <c r="F49" s="1" t="s">
        <v>22</v>
      </c>
      <c r="G49" s="13">
        <v>11202</v>
      </c>
      <c r="H49" s="2">
        <v>1866.77</v>
      </c>
      <c r="I49" s="15" t="s">
        <v>10</v>
      </c>
      <c r="J49" s="15" t="s">
        <v>70</v>
      </c>
      <c r="K49" s="45">
        <v>2</v>
      </c>
      <c r="L49" s="30">
        <v>2</v>
      </c>
      <c r="M49" s="30">
        <v>1</v>
      </c>
      <c r="N49" s="54" t="s">
        <v>136</v>
      </c>
    </row>
    <row r="50" spans="5:14" x14ac:dyDescent="0.25">
      <c r="E50" s="13">
        <v>11205</v>
      </c>
      <c r="F50" s="18" t="s">
        <v>20</v>
      </c>
      <c r="G50" s="13">
        <v>11205</v>
      </c>
      <c r="H50" s="2">
        <v>1830.05</v>
      </c>
      <c r="I50" s="15" t="s">
        <v>10</v>
      </c>
      <c r="J50" s="15" t="s">
        <v>70</v>
      </c>
      <c r="K50" s="45">
        <v>2</v>
      </c>
      <c r="L50" s="30">
        <v>3</v>
      </c>
      <c r="M50" s="30">
        <v>1</v>
      </c>
      <c r="N50" s="62"/>
    </row>
    <row r="51" spans="5:14" x14ac:dyDescent="0.25">
      <c r="E51" s="13">
        <v>11211</v>
      </c>
      <c r="F51" s="18" t="s">
        <v>21</v>
      </c>
      <c r="G51" s="13">
        <v>11211</v>
      </c>
      <c r="H51" s="2">
        <v>1456.28</v>
      </c>
      <c r="I51" s="15" t="s">
        <v>10</v>
      </c>
      <c r="J51" s="15" t="s">
        <v>70</v>
      </c>
      <c r="K51" s="45">
        <v>2</v>
      </c>
      <c r="L51" s="30">
        <v>4</v>
      </c>
      <c r="M51" s="30">
        <v>1</v>
      </c>
      <c r="N51" s="62"/>
    </row>
    <row r="52" spans="5:14" ht="30" x14ac:dyDescent="0.25">
      <c r="E52" s="13">
        <v>11218</v>
      </c>
      <c r="F52" s="14" t="s">
        <v>35</v>
      </c>
      <c r="G52" s="13">
        <v>11218</v>
      </c>
      <c r="H52" s="2">
        <v>1386.95</v>
      </c>
      <c r="I52" s="15" t="s">
        <v>10</v>
      </c>
      <c r="J52" s="15" t="s">
        <v>70</v>
      </c>
      <c r="K52" s="45">
        <v>2</v>
      </c>
      <c r="L52" s="30">
        <v>5</v>
      </c>
      <c r="M52" s="30">
        <v>1</v>
      </c>
      <c r="N52" s="62"/>
    </row>
    <row r="53" spans="5:14" ht="30" x14ac:dyDescent="0.25">
      <c r="E53" s="13">
        <v>11217</v>
      </c>
      <c r="F53" s="20" t="s">
        <v>34</v>
      </c>
      <c r="G53" s="13">
        <v>11217</v>
      </c>
      <c r="H53" s="2">
        <v>1034.26</v>
      </c>
      <c r="I53" s="15" t="s">
        <v>10</v>
      </c>
      <c r="J53" s="15" t="s">
        <v>70</v>
      </c>
      <c r="K53" s="45">
        <v>2</v>
      </c>
      <c r="L53" s="30">
        <v>6</v>
      </c>
      <c r="M53" s="30">
        <v>1</v>
      </c>
      <c r="N53" s="62"/>
    </row>
    <row r="54" spans="5:14" ht="30" x14ac:dyDescent="0.25">
      <c r="E54" s="1">
        <v>11206</v>
      </c>
      <c r="F54" s="14" t="s">
        <v>56</v>
      </c>
      <c r="G54" s="1">
        <v>11206</v>
      </c>
      <c r="H54" s="2">
        <v>1408.02</v>
      </c>
      <c r="I54" s="15" t="s">
        <v>10</v>
      </c>
      <c r="J54" s="15" t="s">
        <v>70</v>
      </c>
      <c r="K54" s="45">
        <v>2</v>
      </c>
      <c r="L54" s="30">
        <v>7</v>
      </c>
      <c r="M54" s="30">
        <v>1</v>
      </c>
      <c r="N54" s="62"/>
    </row>
    <row r="55" spans="5:14" ht="30" x14ac:dyDescent="0.25">
      <c r="E55" s="13">
        <v>11243</v>
      </c>
      <c r="F55" s="19" t="s">
        <v>23</v>
      </c>
      <c r="G55" s="13">
        <v>11243</v>
      </c>
      <c r="H55" s="2">
        <v>1444.75</v>
      </c>
      <c r="I55" s="15" t="s">
        <v>10</v>
      </c>
      <c r="J55" s="15" t="s">
        <v>70</v>
      </c>
      <c r="K55" s="45">
        <v>2</v>
      </c>
      <c r="L55" s="30">
        <v>8</v>
      </c>
      <c r="M55" s="30">
        <v>1</v>
      </c>
      <c r="N55" s="62"/>
    </row>
    <row r="56" spans="5:14" ht="30" x14ac:dyDescent="0.25">
      <c r="E56" s="13">
        <v>11212</v>
      </c>
      <c r="F56" s="19" t="s">
        <v>24</v>
      </c>
      <c r="G56" s="13">
        <v>11212</v>
      </c>
      <c r="H56" s="2">
        <v>1034.26</v>
      </c>
      <c r="I56" s="15" t="s">
        <v>10</v>
      </c>
      <c r="J56" s="15" t="s">
        <v>70</v>
      </c>
      <c r="K56" s="45">
        <v>2</v>
      </c>
      <c r="L56" s="30">
        <v>9</v>
      </c>
      <c r="M56" s="30">
        <v>1</v>
      </c>
      <c r="N56" s="62"/>
    </row>
    <row r="57" spans="5:14" x14ac:dyDescent="0.25">
      <c r="E57" s="13">
        <v>11203</v>
      </c>
      <c r="F57" s="17" t="s">
        <v>26</v>
      </c>
      <c r="G57" s="13">
        <v>11203</v>
      </c>
      <c r="H57" s="2">
        <v>102.4</v>
      </c>
      <c r="I57" s="15" t="s">
        <v>12</v>
      </c>
      <c r="J57" s="15" t="s">
        <v>70</v>
      </c>
      <c r="K57" s="45">
        <v>3</v>
      </c>
      <c r="L57" s="30">
        <v>1</v>
      </c>
      <c r="M57" s="30">
        <v>1</v>
      </c>
      <c r="N57" s="62"/>
    </row>
    <row r="58" spans="5:14" x14ac:dyDescent="0.25">
      <c r="E58" s="13">
        <v>11207</v>
      </c>
      <c r="F58" s="17" t="s">
        <v>28</v>
      </c>
      <c r="G58" s="13">
        <v>11207</v>
      </c>
      <c r="H58" s="2">
        <v>102.48</v>
      </c>
      <c r="I58" s="15" t="s">
        <v>12</v>
      </c>
      <c r="J58" s="15" t="s">
        <v>70</v>
      </c>
      <c r="K58" s="45">
        <v>3</v>
      </c>
      <c r="L58" s="30">
        <v>2</v>
      </c>
      <c r="M58" s="30">
        <v>1</v>
      </c>
      <c r="N58" s="62"/>
    </row>
    <row r="59" spans="5:14" x14ac:dyDescent="0.25">
      <c r="E59" s="13">
        <v>11213</v>
      </c>
      <c r="F59" s="18" t="s">
        <v>81</v>
      </c>
      <c r="G59" s="13">
        <v>11213</v>
      </c>
      <c r="H59" s="2">
        <v>78.12</v>
      </c>
      <c r="I59" s="15" t="s">
        <v>12</v>
      </c>
      <c r="J59" s="15" t="s">
        <v>70</v>
      </c>
      <c r="K59" s="45">
        <v>3</v>
      </c>
      <c r="L59" s="30">
        <v>3</v>
      </c>
      <c r="M59" s="30">
        <v>1</v>
      </c>
      <c r="N59" s="62"/>
    </row>
    <row r="60" spans="5:14" x14ac:dyDescent="0.25">
      <c r="E60" s="13">
        <v>11204</v>
      </c>
      <c r="F60" s="17" t="s">
        <v>27</v>
      </c>
      <c r="G60" s="13">
        <v>11204</v>
      </c>
      <c r="H60" s="4">
        <v>21.37</v>
      </c>
      <c r="I60" s="15" t="s">
        <v>12</v>
      </c>
      <c r="J60" s="15" t="s">
        <v>70</v>
      </c>
      <c r="K60" s="45">
        <v>3</v>
      </c>
      <c r="L60" s="30">
        <v>4</v>
      </c>
      <c r="M60" s="30">
        <v>1</v>
      </c>
      <c r="N60" s="62"/>
    </row>
    <row r="61" spans="5:14" x14ac:dyDescent="0.25">
      <c r="E61" s="13">
        <v>11208</v>
      </c>
      <c r="F61" s="18" t="s">
        <v>29</v>
      </c>
      <c r="G61" s="13">
        <v>11208</v>
      </c>
      <c r="H61" s="2">
        <v>21.45</v>
      </c>
      <c r="I61" s="15" t="s">
        <v>12</v>
      </c>
      <c r="J61" s="15" t="s">
        <v>70</v>
      </c>
      <c r="K61" s="45">
        <v>3</v>
      </c>
      <c r="L61" s="30">
        <v>5</v>
      </c>
      <c r="M61" s="30">
        <v>1</v>
      </c>
      <c r="N61" s="62"/>
    </row>
    <row r="62" spans="5:14" x14ac:dyDescent="0.25">
      <c r="E62" s="13">
        <v>11214</v>
      </c>
      <c r="F62" s="18" t="s">
        <v>82</v>
      </c>
      <c r="G62" s="13">
        <v>11214</v>
      </c>
      <c r="H62" s="2">
        <v>16.78</v>
      </c>
      <c r="I62" s="15" t="s">
        <v>12</v>
      </c>
      <c r="J62" s="15" t="s">
        <v>70</v>
      </c>
      <c r="K62" s="45">
        <v>3</v>
      </c>
      <c r="L62" s="30">
        <v>6</v>
      </c>
      <c r="M62" s="30">
        <v>1</v>
      </c>
      <c r="N62" s="62"/>
    </row>
    <row r="63" spans="5:14" ht="30" x14ac:dyDescent="0.25">
      <c r="E63" s="1">
        <v>11244</v>
      </c>
      <c r="F63" s="1" t="s">
        <v>54</v>
      </c>
      <c r="G63" s="1">
        <v>11244</v>
      </c>
      <c r="H63" s="2">
        <v>75.680000000000007</v>
      </c>
      <c r="I63" s="15" t="s">
        <v>12</v>
      </c>
      <c r="J63" s="15" t="s">
        <v>70</v>
      </c>
      <c r="K63" s="45">
        <v>3</v>
      </c>
      <c r="L63" s="30">
        <v>7</v>
      </c>
      <c r="M63" s="30">
        <v>1</v>
      </c>
      <c r="N63" s="62"/>
    </row>
    <row r="64" spans="5:14" ht="30" x14ac:dyDescent="0.25">
      <c r="E64" s="13">
        <v>11209</v>
      </c>
      <c r="F64" s="14" t="s">
        <v>30</v>
      </c>
      <c r="G64" s="13">
        <v>11209</v>
      </c>
      <c r="H64" s="2">
        <v>75.760000000000005</v>
      </c>
      <c r="I64" s="15" t="s">
        <v>12</v>
      </c>
      <c r="J64" s="15" t="s">
        <v>70</v>
      </c>
      <c r="K64" s="45">
        <v>3</v>
      </c>
      <c r="L64" s="30">
        <v>8</v>
      </c>
      <c r="M64" s="30">
        <v>1</v>
      </c>
      <c r="N64" s="62"/>
    </row>
    <row r="65" spans="5:14" ht="30" x14ac:dyDescent="0.25">
      <c r="E65" s="13">
        <v>11215</v>
      </c>
      <c r="F65" s="14" t="s">
        <v>32</v>
      </c>
      <c r="G65" s="13">
        <v>11215</v>
      </c>
      <c r="H65" s="2">
        <v>51.4</v>
      </c>
      <c r="I65" s="15" t="s">
        <v>12</v>
      </c>
      <c r="J65" s="15" t="s">
        <v>70</v>
      </c>
      <c r="K65" s="45">
        <v>3</v>
      </c>
      <c r="L65" s="30">
        <v>9</v>
      </c>
      <c r="M65" s="30">
        <v>1</v>
      </c>
      <c r="N65" s="62"/>
    </row>
    <row r="66" spans="5:14" ht="30" x14ac:dyDescent="0.25">
      <c r="E66" s="1">
        <v>11245</v>
      </c>
      <c r="F66" s="14" t="s">
        <v>55</v>
      </c>
      <c r="G66" s="1">
        <v>11245</v>
      </c>
      <c r="H66" s="2">
        <v>16.25</v>
      </c>
      <c r="I66" s="15" t="s">
        <v>12</v>
      </c>
      <c r="J66" s="15" t="s">
        <v>70</v>
      </c>
      <c r="K66" s="45">
        <v>3</v>
      </c>
      <c r="L66" s="30">
        <v>10</v>
      </c>
      <c r="M66" s="30">
        <v>1</v>
      </c>
      <c r="N66" s="62"/>
    </row>
    <row r="67" spans="5:14" ht="30" x14ac:dyDescent="0.25">
      <c r="E67" s="13">
        <v>11210</v>
      </c>
      <c r="F67" s="14" t="s">
        <v>31</v>
      </c>
      <c r="G67" s="13">
        <v>11210</v>
      </c>
      <c r="H67" s="2">
        <v>16.329999999999998</v>
      </c>
      <c r="I67" s="15" t="s">
        <v>12</v>
      </c>
      <c r="J67" s="15" t="s">
        <v>70</v>
      </c>
      <c r="K67" s="45">
        <v>3</v>
      </c>
      <c r="L67" s="30">
        <v>11</v>
      </c>
      <c r="M67" s="30">
        <v>1</v>
      </c>
      <c r="N67" s="62"/>
    </row>
    <row r="68" spans="5:14" ht="30" x14ac:dyDescent="0.25">
      <c r="E68" s="13">
        <v>11216</v>
      </c>
      <c r="F68" s="14" t="s">
        <v>33</v>
      </c>
      <c r="G68" s="13">
        <v>11216</v>
      </c>
      <c r="H68" s="2">
        <v>11.65</v>
      </c>
      <c r="I68" s="15" t="s">
        <v>12</v>
      </c>
      <c r="J68" s="15" t="s">
        <v>70</v>
      </c>
      <c r="K68" s="45">
        <v>3</v>
      </c>
      <c r="L68" s="30">
        <v>12</v>
      </c>
      <c r="M68" s="30">
        <v>1</v>
      </c>
      <c r="N68" s="62"/>
    </row>
    <row r="69" spans="5:14" ht="45" x14ac:dyDescent="0.25">
      <c r="E69" s="13">
        <v>11219</v>
      </c>
      <c r="F69" s="14" t="s">
        <v>36</v>
      </c>
      <c r="G69" s="13">
        <v>11219</v>
      </c>
      <c r="H69" s="21">
        <v>37.93</v>
      </c>
      <c r="I69" s="15" t="s">
        <v>12</v>
      </c>
      <c r="J69" s="15" t="s">
        <v>70</v>
      </c>
      <c r="K69" s="45">
        <v>3</v>
      </c>
      <c r="L69" s="30">
        <v>13</v>
      </c>
      <c r="M69" s="30">
        <v>1</v>
      </c>
      <c r="N69" s="62"/>
    </row>
    <row r="70" spans="5:14" x14ac:dyDescent="0.25">
      <c r="E70" s="1">
        <v>11220</v>
      </c>
      <c r="F70" s="1" t="s">
        <v>16</v>
      </c>
      <c r="G70" s="1">
        <v>11220</v>
      </c>
      <c r="H70" s="4">
        <v>3177</v>
      </c>
      <c r="I70" s="15" t="s">
        <v>12</v>
      </c>
      <c r="J70" s="15" t="s">
        <v>71</v>
      </c>
      <c r="K70" s="45">
        <v>4</v>
      </c>
      <c r="L70" s="31">
        <v>1</v>
      </c>
      <c r="M70" s="30">
        <v>1</v>
      </c>
      <c r="N70" s="62"/>
    </row>
    <row r="71" spans="5:14" x14ac:dyDescent="0.25">
      <c r="E71" s="1">
        <v>11221</v>
      </c>
      <c r="F71" s="1" t="s">
        <v>17</v>
      </c>
      <c r="G71" s="1">
        <v>11221</v>
      </c>
      <c r="H71" s="4">
        <v>1069</v>
      </c>
      <c r="I71" s="24" t="s">
        <v>12</v>
      </c>
      <c r="J71" s="15" t="s">
        <v>71</v>
      </c>
      <c r="K71" s="45">
        <v>4</v>
      </c>
      <c r="L71" s="32">
        <v>1</v>
      </c>
      <c r="M71" s="30">
        <v>1</v>
      </c>
      <c r="N71" s="62"/>
    </row>
    <row r="72" spans="5:14" x14ac:dyDescent="0.25">
      <c r="E72" s="1">
        <v>11237</v>
      </c>
      <c r="F72" s="1" t="s">
        <v>52</v>
      </c>
      <c r="G72" s="1">
        <v>11237</v>
      </c>
      <c r="H72" s="4">
        <v>27.16</v>
      </c>
      <c r="I72" s="24" t="s">
        <v>12</v>
      </c>
      <c r="J72" s="15" t="s">
        <v>71</v>
      </c>
      <c r="K72" s="45">
        <v>4</v>
      </c>
      <c r="L72" s="32">
        <v>1</v>
      </c>
      <c r="M72" s="30">
        <v>1</v>
      </c>
      <c r="N72" s="62"/>
    </row>
    <row r="73" spans="5:14" x14ac:dyDescent="0.25">
      <c r="E73" s="1">
        <v>11238</v>
      </c>
      <c r="F73" s="1" t="s">
        <v>53</v>
      </c>
      <c r="G73" s="1">
        <v>11238</v>
      </c>
      <c r="H73" s="4">
        <v>15.45</v>
      </c>
      <c r="I73" s="23" t="s">
        <v>64</v>
      </c>
      <c r="J73" s="15" t="s">
        <v>71</v>
      </c>
      <c r="K73" s="45">
        <v>4</v>
      </c>
      <c r="L73" s="32">
        <v>4</v>
      </c>
      <c r="M73" s="30">
        <v>1</v>
      </c>
      <c r="N73" s="62"/>
    </row>
    <row r="74" spans="5:14" ht="30" x14ac:dyDescent="0.25">
      <c r="E74" s="1">
        <v>11227</v>
      </c>
      <c r="F74" s="1" t="s">
        <v>43</v>
      </c>
      <c r="G74" s="1">
        <v>11227</v>
      </c>
      <c r="H74" s="4">
        <v>363.6</v>
      </c>
      <c r="I74" s="23" t="s">
        <v>65</v>
      </c>
      <c r="J74" s="15" t="s">
        <v>71</v>
      </c>
      <c r="K74" s="45">
        <v>4</v>
      </c>
      <c r="L74" s="32">
        <v>4</v>
      </c>
      <c r="M74" s="30">
        <v>1</v>
      </c>
      <c r="N74" s="62"/>
    </row>
    <row r="75" spans="5:14" ht="30" x14ac:dyDescent="0.25">
      <c r="E75" s="1">
        <v>11222</v>
      </c>
      <c r="F75" s="1" t="s">
        <v>38</v>
      </c>
      <c r="G75" s="1">
        <v>11222</v>
      </c>
      <c r="H75" s="4">
        <v>792</v>
      </c>
      <c r="I75" s="23" t="s">
        <v>65</v>
      </c>
      <c r="J75" s="15" t="s">
        <v>71</v>
      </c>
      <c r="K75" s="45">
        <v>4</v>
      </c>
      <c r="L75" s="32">
        <v>4</v>
      </c>
      <c r="M75" s="30">
        <v>1</v>
      </c>
      <c r="N75" s="62"/>
    </row>
    <row r="76" spans="5:14" ht="30" x14ac:dyDescent="0.25">
      <c r="E76" s="1">
        <v>11224</v>
      </c>
      <c r="F76" s="1" t="s">
        <v>40</v>
      </c>
      <c r="G76" s="1">
        <v>11224</v>
      </c>
      <c r="H76" s="4">
        <v>2706</v>
      </c>
      <c r="I76" s="23" t="s">
        <v>65</v>
      </c>
      <c r="J76" s="15" t="s">
        <v>71</v>
      </c>
      <c r="K76" s="45">
        <v>4</v>
      </c>
      <c r="L76" s="32">
        <v>4</v>
      </c>
      <c r="M76" s="30">
        <v>1</v>
      </c>
      <c r="N76" s="62"/>
    </row>
    <row r="77" spans="5:14" ht="30" x14ac:dyDescent="0.25">
      <c r="E77" s="1">
        <v>11226</v>
      </c>
      <c r="F77" s="1" t="s">
        <v>42</v>
      </c>
      <c r="G77" s="1">
        <v>11226</v>
      </c>
      <c r="H77" s="4">
        <v>72</v>
      </c>
      <c r="I77" s="23" t="s">
        <v>65</v>
      </c>
      <c r="J77" s="15" t="s">
        <v>71</v>
      </c>
      <c r="K77" s="45">
        <v>4</v>
      </c>
      <c r="L77" s="32">
        <v>4</v>
      </c>
      <c r="M77" s="30">
        <v>1</v>
      </c>
      <c r="N77" s="62"/>
    </row>
    <row r="78" spans="5:14" ht="30" x14ac:dyDescent="0.25">
      <c r="E78" s="1">
        <v>11223</v>
      </c>
      <c r="F78" s="1" t="s">
        <v>39</v>
      </c>
      <c r="G78" s="1">
        <v>11223</v>
      </c>
      <c r="H78" s="4">
        <v>258</v>
      </c>
      <c r="I78" s="23" t="s">
        <v>65</v>
      </c>
      <c r="J78" s="15" t="s">
        <v>71</v>
      </c>
      <c r="K78" s="45">
        <v>4</v>
      </c>
      <c r="L78" s="32">
        <v>4</v>
      </c>
      <c r="M78" s="30">
        <v>1</v>
      </c>
      <c r="N78" s="62"/>
    </row>
    <row r="79" spans="5:14" ht="30" x14ac:dyDescent="0.25">
      <c r="E79" s="1">
        <v>11225</v>
      </c>
      <c r="F79" s="1" t="s">
        <v>41</v>
      </c>
      <c r="G79" s="1">
        <v>11225</v>
      </c>
      <c r="H79" s="4">
        <v>792</v>
      </c>
      <c r="I79" s="23" t="s">
        <v>65</v>
      </c>
      <c r="J79" s="15" t="s">
        <v>71</v>
      </c>
      <c r="K79" s="45">
        <v>4</v>
      </c>
      <c r="L79" s="32">
        <v>4</v>
      </c>
      <c r="M79" s="30">
        <v>1</v>
      </c>
      <c r="N79" s="62"/>
    </row>
    <row r="80" spans="5:14" ht="30" x14ac:dyDescent="0.25">
      <c r="E80" s="1">
        <v>11228</v>
      </c>
      <c r="F80" s="1" t="s">
        <v>44</v>
      </c>
      <c r="G80" s="1">
        <v>11228</v>
      </c>
      <c r="H80" s="4">
        <v>409.2</v>
      </c>
      <c r="I80" s="23" t="s">
        <v>65</v>
      </c>
      <c r="J80" s="15" t="s">
        <v>71</v>
      </c>
      <c r="K80" s="45">
        <v>4</v>
      </c>
      <c r="L80" s="32">
        <v>4</v>
      </c>
      <c r="M80" s="30">
        <v>1</v>
      </c>
      <c r="N80" s="62"/>
    </row>
    <row r="81" spans="5:14" ht="30" x14ac:dyDescent="0.25">
      <c r="E81" s="1">
        <v>11234</v>
      </c>
      <c r="F81" s="1" t="s">
        <v>50</v>
      </c>
      <c r="G81" s="1">
        <v>11234</v>
      </c>
      <c r="H81" s="4">
        <v>547.20000000000005</v>
      </c>
      <c r="I81" s="23" t="s">
        <v>65</v>
      </c>
      <c r="J81" s="15" t="s">
        <v>71</v>
      </c>
      <c r="K81" s="45">
        <v>4</v>
      </c>
      <c r="L81" s="32">
        <v>4</v>
      </c>
      <c r="M81" s="30">
        <v>1</v>
      </c>
      <c r="N81" s="62"/>
    </row>
    <row r="82" spans="5:14" ht="30" x14ac:dyDescent="0.25">
      <c r="E82" s="1">
        <v>11229</v>
      </c>
      <c r="F82" s="1" t="s">
        <v>45</v>
      </c>
      <c r="G82" s="1">
        <v>11229</v>
      </c>
      <c r="H82" s="4">
        <v>1188</v>
      </c>
      <c r="I82" s="23" t="s">
        <v>65</v>
      </c>
      <c r="J82" s="15" t="s">
        <v>71</v>
      </c>
      <c r="K82" s="45">
        <v>4</v>
      </c>
      <c r="L82" s="32">
        <v>4</v>
      </c>
      <c r="M82" s="30">
        <v>1</v>
      </c>
      <c r="N82" s="62"/>
    </row>
    <row r="83" spans="5:14" ht="30" x14ac:dyDescent="0.25">
      <c r="E83" s="1">
        <v>11231</v>
      </c>
      <c r="F83" s="1" t="s">
        <v>47</v>
      </c>
      <c r="G83" s="1">
        <v>11231</v>
      </c>
      <c r="H83" s="4">
        <v>4052.4</v>
      </c>
      <c r="I83" s="23" t="s">
        <v>65</v>
      </c>
      <c r="J83" s="24" t="s">
        <v>71</v>
      </c>
      <c r="K83" s="45">
        <v>4</v>
      </c>
      <c r="L83" s="32">
        <v>4</v>
      </c>
      <c r="M83" s="30">
        <v>1</v>
      </c>
      <c r="N83" s="62"/>
    </row>
    <row r="84" spans="5:14" ht="30" x14ac:dyDescent="0.25">
      <c r="E84" s="1">
        <v>11233</v>
      </c>
      <c r="F84" s="1" t="s">
        <v>49</v>
      </c>
      <c r="G84" s="1">
        <v>11233</v>
      </c>
      <c r="H84" s="4">
        <v>924</v>
      </c>
      <c r="I84" s="23" t="s">
        <v>65</v>
      </c>
      <c r="J84" s="24" t="s">
        <v>71</v>
      </c>
      <c r="K84" s="45">
        <v>4</v>
      </c>
      <c r="L84" s="32">
        <v>4</v>
      </c>
      <c r="M84" s="30">
        <v>1</v>
      </c>
      <c r="N84" s="62"/>
    </row>
    <row r="85" spans="5:14" ht="30" x14ac:dyDescent="0.25">
      <c r="E85" s="1">
        <v>11230</v>
      </c>
      <c r="F85" s="1" t="s">
        <v>46</v>
      </c>
      <c r="G85" s="1">
        <v>11230</v>
      </c>
      <c r="H85" s="4">
        <v>384</v>
      </c>
      <c r="I85" s="22" t="s">
        <v>65</v>
      </c>
      <c r="J85" s="15" t="s">
        <v>71</v>
      </c>
      <c r="K85" s="45">
        <v>4</v>
      </c>
      <c r="L85" s="30">
        <v>4</v>
      </c>
      <c r="M85" s="30">
        <v>1</v>
      </c>
      <c r="N85" s="62"/>
    </row>
    <row r="86" spans="5:14" ht="30" x14ac:dyDescent="0.25">
      <c r="E86" s="1">
        <v>11232</v>
      </c>
      <c r="F86" s="1" t="s">
        <v>48</v>
      </c>
      <c r="G86" s="1">
        <v>11232</v>
      </c>
      <c r="H86" s="4">
        <v>1188</v>
      </c>
      <c r="I86" s="22" t="s">
        <v>65</v>
      </c>
      <c r="J86" s="15" t="s">
        <v>71</v>
      </c>
      <c r="K86" s="45">
        <v>4</v>
      </c>
      <c r="L86" s="30">
        <v>4</v>
      </c>
      <c r="M86" s="30">
        <v>1</v>
      </c>
      <c r="N86" s="62"/>
    </row>
    <row r="87" spans="5:14" ht="30" x14ac:dyDescent="0.25">
      <c r="E87" s="1">
        <v>11235</v>
      </c>
      <c r="F87" s="1" t="s">
        <v>51</v>
      </c>
      <c r="G87" s="1">
        <v>11235</v>
      </c>
      <c r="H87" s="4">
        <v>607.20000000000005</v>
      </c>
      <c r="I87" s="22" t="s">
        <v>65</v>
      </c>
      <c r="J87" s="15" t="s">
        <v>71</v>
      </c>
      <c r="K87" s="45">
        <v>4</v>
      </c>
      <c r="L87" s="30">
        <v>4</v>
      </c>
      <c r="M87" s="30">
        <v>1</v>
      </c>
      <c r="N87" s="62"/>
    </row>
    <row r="88" spans="5:14" ht="30" x14ac:dyDescent="0.25">
      <c r="E88" s="13">
        <v>11239</v>
      </c>
      <c r="F88" s="14" t="s">
        <v>18</v>
      </c>
      <c r="G88" s="13">
        <v>11239</v>
      </c>
      <c r="H88" s="21">
        <v>1060</v>
      </c>
      <c r="I88" s="38" t="s">
        <v>66</v>
      </c>
      <c r="J88" s="38" t="s">
        <v>72</v>
      </c>
      <c r="K88" s="92">
        <v>5</v>
      </c>
      <c r="L88" s="93">
        <v>5</v>
      </c>
      <c r="M88" s="30">
        <v>1</v>
      </c>
      <c r="N88" s="62"/>
    </row>
    <row r="89" spans="5:14" x14ac:dyDescent="0.25">
      <c r="E89" s="13">
        <v>11240</v>
      </c>
      <c r="F89" s="18" t="s">
        <v>15</v>
      </c>
      <c r="G89" s="13">
        <v>11240</v>
      </c>
      <c r="H89" s="2">
        <v>1450</v>
      </c>
      <c r="I89" s="38" t="s">
        <v>66</v>
      </c>
      <c r="J89" s="38" t="s">
        <v>72</v>
      </c>
      <c r="K89" s="92">
        <v>5</v>
      </c>
      <c r="L89" s="93">
        <v>5</v>
      </c>
      <c r="M89" s="30">
        <v>1</v>
      </c>
      <c r="N89" s="62"/>
    </row>
    <row r="90" spans="5:14" x14ac:dyDescent="0.25">
      <c r="E90" s="13">
        <v>11246</v>
      </c>
      <c r="F90" s="18" t="s">
        <v>145</v>
      </c>
      <c r="G90" s="13">
        <v>11246</v>
      </c>
      <c r="H90" s="2">
        <v>8240.34</v>
      </c>
      <c r="I90" s="15" t="s">
        <v>11</v>
      </c>
      <c r="J90" s="38" t="s">
        <v>146</v>
      </c>
      <c r="K90" s="92"/>
      <c r="L90" s="93"/>
      <c r="M90" s="30"/>
    </row>
    <row r="91" spans="5:14" x14ac:dyDescent="0.25">
      <c r="E91" s="13">
        <v>11246</v>
      </c>
      <c r="F91" s="13" t="s">
        <v>145</v>
      </c>
      <c r="G91" s="13">
        <v>11246</v>
      </c>
      <c r="H91" s="2">
        <v>8240.34</v>
      </c>
      <c r="I91" s="15" t="s">
        <v>11</v>
      </c>
      <c r="J91" s="38" t="s">
        <v>146</v>
      </c>
      <c r="K91" s="92"/>
      <c r="L91" s="93"/>
      <c r="M91" s="30"/>
    </row>
    <row r="97" spans="7:7" ht="15.75" x14ac:dyDescent="0.25">
      <c r="G97" s="96"/>
    </row>
  </sheetData>
  <sheetProtection algorithmName="SHA-512" hashValue="rcP0YENLU5xxQ8IUuLOx3A/ER0aLhPB9fU7egy13SPI/Th2F+QsoaNip90hEYXjQRWdGsfTz9tEXeApsmzhw2g==" saltValue="C++2KmhdTNV1RWbYNi9nnw==" spinCount="100000" sheet="1" objects="1" scenarios="1"/>
  <autoFilter ref="A1:N45" xr:uid="{00000000-0009-0000-0000-000001000000}"/>
  <sortState xmlns:xlrd2="http://schemas.microsoft.com/office/spreadsheetml/2017/richdata2" ref="N2:N49">
    <sortCondition ref="N2:N49"/>
  </sortState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arve</vt:lpstr>
      <vt:lpstr>loendid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Luts</dc:creator>
  <cp:lastModifiedBy>Reet Luts</cp:lastModifiedBy>
  <cp:lastPrinted>2019-03-21T12:13:07Z</cp:lastPrinted>
  <dcterms:created xsi:type="dcterms:W3CDTF">2018-08-28T08:00:50Z</dcterms:created>
  <dcterms:modified xsi:type="dcterms:W3CDTF">2020-05-04T13:24:57Z</dcterms:modified>
</cp:coreProperties>
</file>