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8\Tagasiside_indik\Tabelid\"/>
    </mc:Choice>
  </mc:AlternateContent>
  <xr:revisionPtr revIDLastSave="0" documentId="13_ncr:1_{EC87F5B7-242D-446F-8A11-920FC98D6026}" xr6:coauthVersionLast="43" xr6:coauthVersionMax="43" xr10:uidLastSave="{00000000-0000-0000-0000-000000000000}"/>
  <bookViews>
    <workbookView xWindow="-120" yWindow="-120" windowWidth="25440" windowHeight="15390" tabRatio="935" activeTab="1" xr2:uid="{00000000-000D-0000-FFFF-FFFF00000000}"/>
  </bookViews>
  <sheets>
    <sheet name="Kirjeldus" sheetId="3" r:id="rId1"/>
    <sheet name="Aruandesse2018" sheetId="12" r:id="rId2"/>
    <sheet name="Aruandesse2017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7" i="12" l="1"/>
  <c r="J65" i="12"/>
  <c r="J67" i="12" s="1"/>
  <c r="K132" i="12" l="1"/>
  <c r="J131" i="12"/>
  <c r="I131" i="12"/>
  <c r="G131" i="12"/>
  <c r="F131" i="12"/>
  <c r="D131" i="12"/>
  <c r="C131" i="12"/>
  <c r="K130" i="12"/>
  <c r="K129" i="12"/>
  <c r="K128" i="12"/>
  <c r="K127" i="12"/>
  <c r="K126" i="12"/>
  <c r="K125" i="12"/>
  <c r="K124" i="12"/>
  <c r="K123" i="12"/>
  <c r="K122" i="12"/>
  <c r="E122" i="12"/>
  <c r="K121" i="12"/>
  <c r="K120" i="12"/>
  <c r="K119" i="12"/>
  <c r="J118" i="12"/>
  <c r="I118" i="12"/>
  <c r="G118" i="12"/>
  <c r="F118" i="12"/>
  <c r="D118" i="12"/>
  <c r="C118" i="12"/>
  <c r="K117" i="12"/>
  <c r="K116" i="12"/>
  <c r="K114" i="12"/>
  <c r="J113" i="12"/>
  <c r="J133" i="12" s="1"/>
  <c r="I113" i="12"/>
  <c r="G113" i="12"/>
  <c r="G133" i="12" s="1"/>
  <c r="F113" i="12"/>
  <c r="D113" i="12"/>
  <c r="C113" i="12"/>
  <c r="C133" i="12" s="1"/>
  <c r="C135" i="12" s="1"/>
  <c r="K112" i="12"/>
  <c r="E112" i="12"/>
  <c r="K110" i="12"/>
  <c r="K42" i="12"/>
  <c r="J63" i="12"/>
  <c r="I63" i="12"/>
  <c r="G63" i="12"/>
  <c r="F63" i="12"/>
  <c r="D63" i="12"/>
  <c r="C63" i="12"/>
  <c r="J50" i="12"/>
  <c r="I50" i="12"/>
  <c r="G50" i="12"/>
  <c r="G65" i="12" s="1"/>
  <c r="G67" i="12" s="1"/>
  <c r="F50" i="12"/>
  <c r="D50" i="12"/>
  <c r="C50" i="12"/>
  <c r="J45" i="12"/>
  <c r="I45" i="12"/>
  <c r="G45" i="12"/>
  <c r="F45" i="12"/>
  <c r="F65" i="12" s="1"/>
  <c r="F67" i="12" s="1"/>
  <c r="D45" i="12"/>
  <c r="D65" i="12" s="1"/>
  <c r="D67" i="12" s="1"/>
  <c r="C45" i="12"/>
  <c r="C65" i="12" s="1"/>
  <c r="C67" i="12" s="1"/>
  <c r="I65" i="12" l="1"/>
  <c r="E131" i="12"/>
  <c r="F133" i="12"/>
  <c r="F135" i="12" s="1"/>
  <c r="K131" i="12"/>
  <c r="I133" i="12"/>
  <c r="I135" i="12" s="1"/>
  <c r="K118" i="12"/>
  <c r="E113" i="12"/>
  <c r="J135" i="12"/>
  <c r="G135" i="12"/>
  <c r="D133" i="12"/>
  <c r="K113" i="12"/>
  <c r="K67" i="12" l="1"/>
  <c r="K133" i="12"/>
  <c r="K135" i="12"/>
  <c r="E133" i="12"/>
  <c r="D135" i="12"/>
  <c r="E135" i="12" s="1"/>
  <c r="F97" i="12"/>
  <c r="E97" i="12"/>
  <c r="K97" i="12" s="1"/>
  <c r="K66" i="12"/>
  <c r="K65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64" i="12"/>
  <c r="K50" i="12"/>
  <c r="K49" i="12"/>
  <c r="K48" i="12"/>
  <c r="K47" i="12"/>
  <c r="K46" i="12"/>
  <c r="K45" i="12"/>
  <c r="K44" i="12"/>
  <c r="K43" i="12"/>
  <c r="H67" i="12"/>
  <c r="H65" i="12"/>
  <c r="H45" i="12"/>
  <c r="H44" i="12"/>
  <c r="E44" i="12"/>
  <c r="L97" i="12" l="1"/>
  <c r="E45" i="12"/>
  <c r="E64" i="12"/>
  <c r="L80" i="12"/>
  <c r="E99" i="12"/>
  <c r="E90" i="12" l="1"/>
  <c r="E93" i="12"/>
  <c r="L76" i="12"/>
  <c r="E89" i="12"/>
  <c r="L89" i="12" s="1"/>
  <c r="E65" i="12"/>
  <c r="E67" i="12"/>
  <c r="E86" i="12"/>
  <c r="E92" i="12"/>
  <c r="E88" i="12"/>
  <c r="E81" i="12"/>
  <c r="E77" i="12"/>
  <c r="L77" i="12" s="1"/>
  <c r="E84" i="12"/>
  <c r="F77" i="12"/>
  <c r="E85" i="12"/>
  <c r="F95" i="12"/>
  <c r="F91" i="12"/>
  <c r="F87" i="12"/>
  <c r="K80" i="12"/>
  <c r="K76" i="12"/>
  <c r="E94" i="12"/>
  <c r="K90" i="12"/>
  <c r="E79" i="12"/>
  <c r="E91" i="12"/>
  <c r="E87" i="12"/>
  <c r="E95" i="12"/>
  <c r="E82" i="12"/>
  <c r="E75" i="12"/>
  <c r="L84" i="12" l="1"/>
  <c r="K87" i="12"/>
  <c r="K93" i="12"/>
  <c r="K91" i="12"/>
  <c r="F85" i="12"/>
  <c r="F89" i="12"/>
  <c r="F94" i="12"/>
  <c r="L86" i="12"/>
  <c r="L82" i="12"/>
  <c r="F82" i="12"/>
  <c r="K86" i="12"/>
  <c r="L88" i="12"/>
  <c r="K81" i="12"/>
  <c r="K95" i="12"/>
  <c r="F84" i="12"/>
  <c r="L81" i="12"/>
  <c r="K89" i="12"/>
  <c r="K94" i="12"/>
  <c r="K79" i="12"/>
  <c r="F88" i="12"/>
  <c r="K85" i="12"/>
  <c r="F86" i="12"/>
  <c r="F92" i="12"/>
  <c r="F90" i="12"/>
  <c r="K88" i="12"/>
  <c r="K84" i="12"/>
  <c r="K82" i="12"/>
  <c r="F93" i="12"/>
  <c r="K77" i="12"/>
  <c r="K92" i="12"/>
  <c r="E96" i="12"/>
  <c r="L79" i="12"/>
  <c r="L85" i="12"/>
  <c r="F81" i="12"/>
  <c r="L87" i="12"/>
  <c r="E83" i="12"/>
  <c r="E78" i="12"/>
  <c r="K83" i="12" l="1"/>
  <c r="K78" i="12"/>
  <c r="L83" i="12"/>
  <c r="E100" i="12"/>
  <c r="L78" i="12"/>
  <c r="E98" i="12"/>
  <c r="G97" i="12" l="1"/>
  <c r="I100" i="12"/>
  <c r="G76" i="12"/>
  <c r="G80" i="12"/>
  <c r="G87" i="12"/>
  <c r="G91" i="12"/>
  <c r="G95" i="12"/>
  <c r="G90" i="12"/>
  <c r="G77" i="12"/>
  <c r="G81" i="12"/>
  <c r="G84" i="12"/>
  <c r="G88" i="12"/>
  <c r="G92" i="12"/>
  <c r="G96" i="12"/>
  <c r="G83" i="12"/>
  <c r="G99" i="12"/>
  <c r="G78" i="12"/>
  <c r="G82" i="12"/>
  <c r="G85" i="12"/>
  <c r="G89" i="12"/>
  <c r="G93" i="12"/>
  <c r="G98" i="12"/>
  <c r="G79" i="12"/>
  <c r="G86" i="12"/>
  <c r="G94" i="12"/>
  <c r="E32" i="12" l="1"/>
  <c r="E8" i="12" l="1"/>
  <c r="E9" i="12"/>
  <c r="K9" i="12" s="1"/>
  <c r="J100" i="12"/>
  <c r="K100" i="12"/>
  <c r="K99" i="12"/>
  <c r="L98" i="12"/>
  <c r="K98" i="12"/>
  <c r="L96" i="12"/>
  <c r="L95" i="12"/>
  <c r="L94" i="12"/>
  <c r="L93" i="12"/>
  <c r="L92" i="12"/>
  <c r="L91" i="12"/>
  <c r="L90" i="12"/>
  <c r="L75" i="12"/>
  <c r="K75" i="12"/>
  <c r="G75" i="12"/>
  <c r="L32" i="12"/>
  <c r="L9" i="12" l="1"/>
  <c r="L99" i="12"/>
  <c r="F99" i="12"/>
  <c r="L100" i="12"/>
  <c r="F100" i="12"/>
  <c r="F96" i="12"/>
  <c r="F83" i="12"/>
  <c r="K96" i="12"/>
  <c r="K32" i="12"/>
  <c r="F32" i="12"/>
  <c r="F9" i="12"/>
  <c r="F98" i="12"/>
  <c r="F79" i="12"/>
  <c r="F75" i="12"/>
  <c r="F78" i="12"/>
  <c r="I8" i="11" l="1"/>
  <c r="I48" i="11"/>
  <c r="J48" i="11"/>
  <c r="L48" i="11" s="1"/>
  <c r="I49" i="11"/>
  <c r="F49" i="11" s="1"/>
  <c r="J49" i="11"/>
  <c r="I50" i="11"/>
  <c r="F50" i="11" s="1"/>
  <c r="J50" i="11"/>
  <c r="L50" i="11" s="1"/>
  <c r="I51" i="11"/>
  <c r="J51" i="11"/>
  <c r="I52" i="11"/>
  <c r="J52" i="11"/>
  <c r="L52" i="11" s="1"/>
  <c r="I53" i="11"/>
  <c r="J53" i="11"/>
  <c r="F53" i="11"/>
  <c r="I54" i="11"/>
  <c r="J54" i="11"/>
  <c r="F54" i="11"/>
  <c r="I55" i="11"/>
  <c r="F55" i="11" s="1"/>
  <c r="J55" i="11"/>
  <c r="I56" i="11"/>
  <c r="J56" i="11"/>
  <c r="L56" i="11" s="1"/>
  <c r="I57" i="11"/>
  <c r="K57" i="11" s="1"/>
  <c r="J57" i="11"/>
  <c r="I58" i="11"/>
  <c r="J58" i="11"/>
  <c r="F58" i="11"/>
  <c r="I59" i="11"/>
  <c r="J59" i="11"/>
  <c r="I60" i="11"/>
  <c r="J60" i="11"/>
  <c r="L60" i="11" s="1"/>
  <c r="I61" i="11"/>
  <c r="J61" i="11"/>
  <c r="F61" i="11"/>
  <c r="I62" i="11"/>
  <c r="F62" i="11" s="1"/>
  <c r="J62" i="11"/>
  <c r="I63" i="11"/>
  <c r="J63" i="11"/>
  <c r="L63" i="11" s="1"/>
  <c r="I64" i="11"/>
  <c r="J64" i="11"/>
  <c r="L64" i="11" s="1"/>
  <c r="I65" i="11"/>
  <c r="F65" i="11" s="1"/>
  <c r="J65" i="11"/>
  <c r="L65" i="11" s="1"/>
  <c r="I47" i="11"/>
  <c r="J47" i="11"/>
  <c r="I43" i="11"/>
  <c r="F43" i="11" s="1"/>
  <c r="J43" i="11"/>
  <c r="I44" i="11"/>
  <c r="J44" i="11"/>
  <c r="L44" i="11" s="1"/>
  <c r="I45" i="11"/>
  <c r="K45" i="11" s="1"/>
  <c r="J45" i="11"/>
  <c r="L45" i="11" s="1"/>
  <c r="I42" i="11"/>
  <c r="F42" i="11" s="1"/>
  <c r="J42" i="11"/>
  <c r="I9" i="11"/>
  <c r="J9" i="11"/>
  <c r="I10" i="11"/>
  <c r="F10" i="11" s="1"/>
  <c r="J10" i="11"/>
  <c r="L10" i="11" s="1"/>
  <c r="I11" i="11"/>
  <c r="J11" i="11"/>
  <c r="I12" i="11"/>
  <c r="K12" i="11" s="1"/>
  <c r="J12" i="11"/>
  <c r="I13" i="11"/>
  <c r="J13" i="11"/>
  <c r="L13" i="11" s="1"/>
  <c r="I14" i="11"/>
  <c r="J14" i="11"/>
  <c r="I15" i="11"/>
  <c r="J15" i="11"/>
  <c r="L15" i="11" s="1"/>
  <c r="I16" i="11"/>
  <c r="F16" i="11" s="1"/>
  <c r="J16" i="11"/>
  <c r="L16" i="11" s="1"/>
  <c r="I17" i="11"/>
  <c r="K17" i="11" s="1"/>
  <c r="J17" i="11"/>
  <c r="I18" i="11"/>
  <c r="J18" i="11"/>
  <c r="L18" i="11" s="1"/>
  <c r="I19" i="11"/>
  <c r="F19" i="11" s="1"/>
  <c r="J19" i="11"/>
  <c r="L19" i="11" s="1"/>
  <c r="I20" i="11"/>
  <c r="J20" i="11"/>
  <c r="I21" i="11"/>
  <c r="J21" i="11"/>
  <c r="I22" i="11"/>
  <c r="J22" i="11"/>
  <c r="L22" i="11" s="1"/>
  <c r="I23" i="11"/>
  <c r="K23" i="11" s="1"/>
  <c r="J23" i="11"/>
  <c r="L23" i="11" s="1"/>
  <c r="I24" i="11"/>
  <c r="J24" i="11"/>
  <c r="L24" i="11" s="1"/>
  <c r="I25" i="11"/>
  <c r="J25" i="11"/>
  <c r="I26" i="11"/>
  <c r="J26" i="11"/>
  <c r="L26" i="11" s="1"/>
  <c r="I27" i="11"/>
  <c r="K27" i="11" s="1"/>
  <c r="J27" i="11"/>
  <c r="L27" i="11" s="1"/>
  <c r="I28" i="11"/>
  <c r="J28" i="11"/>
  <c r="I29" i="11"/>
  <c r="F29" i="11" s="1"/>
  <c r="J29" i="11"/>
  <c r="I30" i="11"/>
  <c r="J30" i="11"/>
  <c r="L30" i="11" s="1"/>
  <c r="I31" i="11"/>
  <c r="F31" i="11" s="1"/>
  <c r="J31" i="11"/>
  <c r="J8" i="11"/>
  <c r="L8" i="11" s="1"/>
  <c r="F8" i="11"/>
  <c r="K63" i="11"/>
  <c r="L62" i="11"/>
  <c r="L61" i="11"/>
  <c r="K61" i="11"/>
  <c r="L59" i="11"/>
  <c r="K59" i="11"/>
  <c r="L58" i="11"/>
  <c r="K58" i="11"/>
  <c r="L57" i="11"/>
  <c r="L55" i="11"/>
  <c r="K55" i="11"/>
  <c r="L54" i="11"/>
  <c r="K54" i="11"/>
  <c r="L53" i="11"/>
  <c r="K53" i="11"/>
  <c r="L51" i="11"/>
  <c r="K51" i="11"/>
  <c r="K50" i="11"/>
  <c r="L49" i="11"/>
  <c r="L47" i="11"/>
  <c r="K47" i="11"/>
  <c r="J46" i="11"/>
  <c r="L46" i="11" s="1"/>
  <c r="I46" i="11"/>
  <c r="K46" i="11"/>
  <c r="K44" i="11"/>
  <c r="L43" i="11"/>
  <c r="L42" i="11"/>
  <c r="K8" i="11"/>
  <c r="L9" i="11"/>
  <c r="L14" i="11"/>
  <c r="L28" i="11"/>
  <c r="L29" i="11"/>
  <c r="K15" i="11"/>
  <c r="K19" i="11"/>
  <c r="K20" i="11"/>
  <c r="K24" i="11"/>
  <c r="K28" i="11"/>
  <c r="K16" i="11"/>
  <c r="L12" i="11"/>
  <c r="L20" i="11"/>
  <c r="K31" i="11"/>
  <c r="L31" i="11"/>
  <c r="K26" i="11"/>
  <c r="L25" i="11"/>
  <c r="K22" i="11"/>
  <c r="L21" i="11"/>
  <c r="L17" i="11"/>
  <c r="L11" i="11"/>
  <c r="K11" i="11"/>
  <c r="K9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42" i="11"/>
  <c r="G44" i="11"/>
  <c r="G48" i="11"/>
  <c r="G52" i="11"/>
  <c r="G56" i="11"/>
  <c r="G60" i="11"/>
  <c r="G64" i="11"/>
  <c r="G45" i="11"/>
  <c r="G49" i="11"/>
  <c r="G53" i="11"/>
  <c r="G57" i="11"/>
  <c r="G61" i="11"/>
  <c r="G42" i="11"/>
  <c r="G46" i="11"/>
  <c r="G50" i="11"/>
  <c r="G54" i="11"/>
  <c r="G58" i="11"/>
  <c r="G62" i="11"/>
  <c r="G43" i="11"/>
  <c r="G47" i="11"/>
  <c r="G51" i="11"/>
  <c r="G55" i="11"/>
  <c r="G59" i="11"/>
  <c r="G63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8" i="11"/>
  <c r="G10" i="11"/>
  <c r="G14" i="11"/>
  <c r="G18" i="11"/>
  <c r="G22" i="11"/>
  <c r="G26" i="11"/>
  <c r="G30" i="11"/>
  <c r="G15" i="11"/>
  <c r="G23" i="11"/>
  <c r="G27" i="11"/>
  <c r="G13" i="11"/>
  <c r="G21" i="11"/>
  <c r="G11" i="11"/>
  <c r="G19" i="11"/>
  <c r="G8" i="11"/>
  <c r="G25" i="11"/>
  <c r="G12" i="11"/>
  <c r="G16" i="11"/>
  <c r="G20" i="11"/>
  <c r="G24" i="11"/>
  <c r="G28" i="11"/>
  <c r="G9" i="11"/>
  <c r="G17" i="11"/>
  <c r="G29" i="11"/>
  <c r="F63" i="11" l="1"/>
  <c r="K29" i="11"/>
  <c r="K49" i="11"/>
  <c r="K62" i="11"/>
  <c r="K65" i="11"/>
  <c r="F9" i="11"/>
  <c r="F45" i="11"/>
  <c r="F44" i="11"/>
  <c r="F48" i="11"/>
  <c r="K10" i="11"/>
  <c r="K42" i="11"/>
  <c r="K18" i="11"/>
  <c r="K43" i="11"/>
  <c r="K48" i="11"/>
  <c r="K52" i="11"/>
  <c r="K56" i="11"/>
  <c r="K60" i="11"/>
  <c r="K64" i="11"/>
  <c r="K14" i="11"/>
  <c r="K21" i="11"/>
  <c r="K25" i="11"/>
  <c r="K30" i="11"/>
  <c r="K13" i="11"/>
  <c r="E25" i="12"/>
  <c r="E23" i="12"/>
  <c r="E28" i="12"/>
  <c r="E27" i="12"/>
  <c r="E24" i="12"/>
  <c r="E26" i="12"/>
  <c r="E29" i="12" l="1"/>
  <c r="E18" i="12"/>
  <c r="E15" i="12"/>
  <c r="E20" i="12"/>
  <c r="E13" i="12"/>
  <c r="E17" i="12"/>
  <c r="E21" i="12"/>
  <c r="E19" i="12"/>
  <c r="E12" i="12"/>
  <c r="E30" i="12"/>
  <c r="E10" i="12"/>
  <c r="E22" i="12"/>
  <c r="E14" i="12"/>
  <c r="L24" i="12"/>
  <c r="L23" i="12"/>
  <c r="L8" i="12"/>
  <c r="L27" i="12"/>
  <c r="L25" i="12"/>
  <c r="L26" i="12"/>
  <c r="L28" i="12"/>
  <c r="F22" i="12"/>
  <c r="F10" i="12" l="1"/>
  <c r="F17" i="12"/>
  <c r="K22" i="12"/>
  <c r="F21" i="12"/>
  <c r="L14" i="12"/>
  <c r="K30" i="12"/>
  <c r="F12" i="12"/>
  <c r="L21" i="12"/>
  <c r="L20" i="12"/>
  <c r="F15" i="12"/>
  <c r="F14" i="12"/>
  <c r="K10" i="12"/>
  <c r="K12" i="12"/>
  <c r="F19" i="12"/>
  <c r="K17" i="12"/>
  <c r="L13" i="12"/>
  <c r="F20" i="12"/>
  <c r="K18" i="12"/>
  <c r="L30" i="12"/>
  <c r="L19" i="12"/>
  <c r="K15" i="12"/>
  <c r="K26" i="12"/>
  <c r="F26" i="12"/>
  <c r="K23" i="12"/>
  <c r="F23" i="12"/>
  <c r="K28" i="12"/>
  <c r="F28" i="12"/>
  <c r="K25" i="12"/>
  <c r="F25" i="12"/>
  <c r="K24" i="12"/>
  <c r="F24" i="12"/>
  <c r="E11" i="12"/>
  <c r="K19" i="12"/>
  <c r="K13" i="12"/>
  <c r="K27" i="12"/>
  <c r="F27" i="12"/>
  <c r="E16" i="12"/>
  <c r="F13" i="12"/>
  <c r="L18" i="12"/>
  <c r="K14" i="12"/>
  <c r="L22" i="12"/>
  <c r="L10" i="12"/>
  <c r="F30" i="12"/>
  <c r="L12" i="12"/>
  <c r="K21" i="12"/>
  <c r="L17" i="12"/>
  <c r="K20" i="12"/>
  <c r="L15" i="12"/>
  <c r="F18" i="12"/>
  <c r="K8" i="12"/>
  <c r="F8" i="12"/>
  <c r="L29" i="12"/>
  <c r="F16" i="12" l="1"/>
  <c r="K11" i="12"/>
  <c r="F11" i="12"/>
  <c r="L16" i="12"/>
  <c r="E31" i="12"/>
  <c r="K29" i="12"/>
  <c r="F29" i="12"/>
  <c r="K16" i="12"/>
  <c r="L11" i="12"/>
  <c r="K31" i="12" l="1"/>
  <c r="F31" i="12"/>
  <c r="L31" i="12"/>
  <c r="E33" i="12"/>
  <c r="L33" i="12" l="1"/>
  <c r="G12" i="12"/>
  <c r="G16" i="12"/>
  <c r="G19" i="12"/>
  <c r="G23" i="12"/>
  <c r="G27" i="12"/>
  <c r="G32" i="12"/>
  <c r="G9" i="12"/>
  <c r="G13" i="12"/>
  <c r="G30" i="12"/>
  <c r="G20" i="12"/>
  <c r="G24" i="12"/>
  <c r="G28" i="12"/>
  <c r="G10" i="12"/>
  <c r="G14" i="12"/>
  <c r="G17" i="12"/>
  <c r="G21" i="12"/>
  <c r="G25" i="12"/>
  <c r="G29" i="12"/>
  <c r="G11" i="12"/>
  <c r="G15" i="12"/>
  <c r="G18" i="12"/>
  <c r="G22" i="12"/>
  <c r="G26" i="12"/>
  <c r="G31" i="12"/>
  <c r="G8" i="12"/>
  <c r="K33" i="12"/>
  <c r="F33" i="12"/>
</calcChain>
</file>

<file path=xl/sharedStrings.xml><?xml version="1.0" encoding="utf-8"?>
<sst xmlns="http://schemas.openxmlformats.org/spreadsheetml/2006/main" count="306" uniqueCount="74">
  <si>
    <t>http://www.haigekassa.ee/sites/default/files/Maailmapanga-uuring/operations_manual_-_estonia_ras.pdf</t>
  </si>
  <si>
    <t>https://www.haigekassa.ee/sites/default/files/Maailmapanga-uuring/veeb_eng_summary_report_hk_2015_mai.pdf</t>
  </si>
  <si>
    <t>Maailmapanga poolt koostatud indikaatorite kirjeldus:</t>
  </si>
  <si>
    <t>Maailmapanga raport: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</si>
  <si>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</si>
  <si>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</si>
  <si>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</si>
  <si>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</si>
  <si>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</si>
  <si>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</si>
  <si>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</si>
  <si>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</si>
  <si>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</si>
  <si>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HVA välised teenuseosutajad</t>
  </si>
  <si>
    <t>HVA välised</t>
  </si>
  <si>
    <t>Kõik teenuseosutajad</t>
  </si>
  <si>
    <t>95% usaldusvahemik</t>
  </si>
  <si>
    <t>päevaravi (ravitüüp 19)</t>
  </si>
  <si>
    <t>iseseisev statsionaarne õendusabi (ravitüüp 18)</t>
  </si>
  <si>
    <t>Tabel 2.1 Pikaleveninud haiglaravi osakaal insuldi puhul  (&gt;56 päeva)</t>
  </si>
  <si>
    <t>alumine usaldusvahemik</t>
  </si>
  <si>
    <t>ülemine usaldusvahemik</t>
  </si>
  <si>
    <t>alumise usaldusvahemiku erinevus sagedusest</t>
  </si>
  <si>
    <t>ülemise usaldusvahemiku erinevus sagedusest</t>
  </si>
  <si>
    <t>MA</t>
  </si>
  <si>
    <t>2017* insuldi ravijuhud, arv</t>
  </si>
  <si>
    <t>2017  &gt;56 päeva insuldi ravijuhud, arv</t>
  </si>
  <si>
    <t>**teenust ei osutata</t>
  </si>
  <si>
    <t>Tabel 2.2 Pikaleveninud haiglaravi osakaal reieluukaela murru puhul  (&gt;28 päeva)</t>
  </si>
  <si>
    <t>2017* reieluukaela murru ravijuhud, arv</t>
  </si>
  <si>
    <t>2017 &gt;28 päeva reieluukaela murru ravijuhud, arv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</si>
  <si>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</si>
  <si>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</si>
  <si>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</si>
  <si>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</si>
  <si>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</si>
  <si>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</si>
  <si>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</si>
  <si>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</si>
  <si>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</si>
  <si>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</si>
  <si>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</si>
  <si>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</si>
  <si>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</si>
  <si>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</si>
  <si>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</si>
  <si>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</si>
  <si>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</si>
  <si>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</si>
  <si>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Lääne-Tallinna Keskhaigla**</t>
  </si>
  <si>
    <t>*2017. aasta arvutused on võrreldes varasemate aastatega korrigeeritud - välja on jäetud järgmiseid ravitüübid:</t>
  </si>
  <si>
    <t>2017  &gt;56 päeva insuldi juhud, osakaal</t>
  </si>
  <si>
    <t>2017 &gt;28 päeva reieluukaela murru ravijuhud, osakaal</t>
  </si>
  <si>
    <t>MA-mittearvutatav</t>
  </si>
  <si>
    <t>Haapsalu Neuroloogiline Rehabilitatsioonikeskus</t>
  </si>
  <si>
    <t>Tallinna Lastehaigla</t>
  </si>
  <si>
    <t>*teenust ei osutata</t>
  </si>
  <si>
    <t>2018
 &gt;56 päeva insuldi juhud, osakaal</t>
  </si>
  <si>
    <t>2018 
&gt;56 päeva insuldi ravijuhud, arv</t>
  </si>
  <si>
    <t>2018
insuldi ravijuhud, arv</t>
  </si>
  <si>
    <t>2018 
reieluukaela murru ravijuhud, arv</t>
  </si>
  <si>
    <t>2018
 &gt;28 päeva reieluukaela murru ravijuhud, arv</t>
  </si>
  <si>
    <t>2018
 &gt;28 päeva reieluukaela murru ravijuhud, osakaal</t>
  </si>
  <si>
    <t>Erihaiglad</t>
  </si>
  <si>
    <t>Vanus 15-19</t>
  </si>
  <si>
    <r>
      <t xml:space="preserve">Vanus </t>
    </r>
    <r>
      <rPr>
        <b/>
        <sz val="11"/>
        <color theme="1"/>
        <rFont val="Calibri"/>
        <family val="2"/>
        <charset val="186"/>
      </rPr>
      <t>≥19</t>
    </r>
  </si>
  <si>
    <r>
      <t xml:space="preserve">Vanus </t>
    </r>
    <r>
      <rPr>
        <b/>
        <sz val="11"/>
        <color theme="1"/>
        <rFont val="Calibri"/>
        <family val="2"/>
        <charset val="186"/>
      </rPr>
      <t>≤14</t>
    </r>
  </si>
  <si>
    <t>Ravi integreerituse indikaator 2: Ravikestus: reieluukaelamurd, insult</t>
  </si>
  <si>
    <t xml:space="preserve">** 2018. aasta tulemuste arvutamisel eemaldati vanusepiirang ≥18 aastat 
</t>
  </si>
  <si>
    <t>2018*
insuldi ravijuhud, arv</t>
  </si>
  <si>
    <t xml:space="preserve">* 2018. aasta tulemuste arvutamisel eemaldati vanusepiirang ≥18 aastat 
</t>
  </si>
  <si>
    <t>2018 **
reieluukaela murru ravijuhud, arv</t>
  </si>
  <si>
    <t>Ravi integreerituse indikaator 2: Ravikestus: insult, reieluukaelamurd</t>
  </si>
  <si>
    <t>Lääne-Tallinna Keskhaigla*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</si>
</sst>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sz val="12"/>
      <color rgb="FF00B0F0"/>
      <name val="Calibri"/>
      <family val="2"/>
      <charset val="186"/>
      <scheme val="minor"/>
    </font>
    <font>
      <b/>
      <u/>
      <sz val="12"/>
      <color rgb="FF00B0F0"/>
      <name val="Calibri"/>
      <family val="2"/>
      <charset val="186"/>
      <scheme val="minor"/>
    </font>
    <font>
      <sz val="12"/>
      <color rgb="FF00B0F0"/>
      <name val="Times New Roman"/>
      <family val="1"/>
      <charset val="186"/>
    </font>
    <font>
      <b/>
      <u/>
      <sz val="11"/>
      <color rgb="FF00B0F0"/>
      <name val="Calibri"/>
      <family val="2"/>
      <charset val="186"/>
      <scheme val="minor"/>
    </font>
    <font>
      <u/>
      <sz val="12"/>
      <color rgb="FF00B0F0"/>
      <name val="Times New Roman"/>
      <family val="1"/>
      <charset val="186"/>
    </font>
    <font>
      <sz val="12"/>
      <color rgb="FF000000"/>
      <name val="Times New Roman"/>
      <family val="1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rgb="FF2E75B6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sz val="11"/>
      <color theme="4" tint="0.39997558519241921"/>
      <name val="Calibri"/>
      <family val="2"/>
      <charset val="186"/>
      <scheme val="minor"/>
    </font>
    <font>
      <b/>
      <sz val="12"/>
      <color rgb="FF2F5597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4" fillId="0" borderId="0"/>
    <xf numFmtId="0" fontId="16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vertical="top" wrapText="1"/>
    </xf>
    <xf numFmtId="0" fontId="2" fillId="0" borderId="0" xfId="1" applyAlignment="1">
      <alignment vertical="center"/>
    </xf>
    <xf numFmtId="0" fontId="2" fillId="0" borderId="0" xfId="1"/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1" xfId="0" applyBorder="1"/>
    <xf numFmtId="9" fontId="0" fillId="0" borderId="1" xfId="0" applyNumberFormat="1" applyBorder="1"/>
    <xf numFmtId="3" fontId="9" fillId="0" borderId="1" xfId="0" applyNumberFormat="1" applyFont="1" applyBorder="1"/>
    <xf numFmtId="9" fontId="9" fillId="0" borderId="1" xfId="0" applyNumberFormat="1" applyFont="1" applyBorder="1"/>
    <xf numFmtId="0" fontId="12" fillId="0" borderId="2" xfId="0" applyFont="1" applyBorder="1" applyAlignment="1">
      <alignment horizontal="right"/>
    </xf>
    <xf numFmtId="0" fontId="0" fillId="0" borderId="2" xfId="0" applyBorder="1"/>
    <xf numFmtId="3" fontId="9" fillId="0" borderId="2" xfId="0" applyNumberFormat="1" applyFont="1" applyBorder="1"/>
    <xf numFmtId="9" fontId="9" fillId="0" borderId="2" xfId="0" applyNumberFormat="1" applyFont="1" applyBorder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0" fontId="12" fillId="0" borderId="1" xfId="2" applyFont="1" applyBorder="1" applyAlignment="1">
      <alignment wrapText="1"/>
    </xf>
    <xf numFmtId="3" fontId="15" fillId="0" borderId="1" xfId="0" applyNumberFormat="1" applyFont="1" applyBorder="1"/>
    <xf numFmtId="9" fontId="10" fillId="0" borderId="0" xfId="0" applyNumberFormat="1" applyFont="1"/>
    <xf numFmtId="0" fontId="17" fillId="0" borderId="0" xfId="0" applyFont="1"/>
    <xf numFmtId="0" fontId="18" fillId="0" borderId="1" xfId="0" applyFont="1" applyBorder="1"/>
    <xf numFmtId="9" fontId="18" fillId="0" borderId="1" xfId="0" applyNumberFormat="1" applyFont="1" applyBorder="1"/>
    <xf numFmtId="2" fontId="0" fillId="0" borderId="0" xfId="0" applyNumberFormat="1"/>
    <xf numFmtId="9" fontId="0" fillId="0" borderId="1" xfId="0" applyNumberFormat="1" applyBorder="1" applyAlignment="1">
      <alignment horizontal="right"/>
    </xf>
    <xf numFmtId="9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2" fontId="10" fillId="0" borderId="0" xfId="0" applyNumberFormat="1" applyFont="1"/>
    <xf numFmtId="164" fontId="10" fillId="0" borderId="0" xfId="0" applyNumberFormat="1" applyFont="1"/>
    <xf numFmtId="0" fontId="10" fillId="0" borderId="0" xfId="0" applyFont="1" applyBorder="1" applyAlignment="1">
      <alignment horizontal="center" wrapText="1"/>
    </xf>
    <xf numFmtId="0" fontId="18" fillId="0" borderId="0" xfId="0" applyFont="1"/>
    <xf numFmtId="0" fontId="0" fillId="0" borderId="4" xfId="0" applyFont="1" applyBorder="1"/>
    <xf numFmtId="0" fontId="0" fillId="0" borderId="1" xfId="0" applyFont="1" applyBorder="1"/>
    <xf numFmtId="0" fontId="9" fillId="0" borderId="1" xfId="0" applyFont="1" applyBorder="1"/>
    <xf numFmtId="0" fontId="0" fillId="0" borderId="3" xfId="0" applyFont="1" applyFill="1" applyBorder="1"/>
    <xf numFmtId="9" fontId="12" fillId="0" borderId="1" xfId="0" applyNumberFormat="1" applyFont="1" applyBorder="1" applyAlignment="1">
      <alignment horizontal="right"/>
    </xf>
    <xf numFmtId="0" fontId="12" fillId="0" borderId="0" xfId="2" applyFont="1" applyBorder="1" applyAlignment="1">
      <alignment wrapText="1"/>
    </xf>
    <xf numFmtId="3" fontId="15" fillId="0" borderId="0" xfId="0" applyNumberFormat="1" applyFont="1" applyBorder="1"/>
    <xf numFmtId="9" fontId="9" fillId="0" borderId="0" xfId="0" applyNumberFormat="1" applyFont="1" applyBorder="1"/>
    <xf numFmtId="9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 horizontal="left"/>
    </xf>
    <xf numFmtId="9" fontId="9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/>
    <xf numFmtId="0" fontId="10" fillId="0" borderId="0" xfId="0" applyFont="1"/>
    <xf numFmtId="0" fontId="12" fillId="0" borderId="2" xfId="0" applyFont="1" applyBorder="1" applyAlignment="1">
      <alignment horizontal="center" vertical="center"/>
    </xf>
    <xf numFmtId="0" fontId="20" fillId="0" borderId="1" xfId="0" applyFont="1" applyBorder="1"/>
    <xf numFmtId="9" fontId="20" fillId="0" borderId="1" xfId="0" applyNumberFormat="1" applyFont="1" applyBorder="1"/>
    <xf numFmtId="3" fontId="20" fillId="0" borderId="2" xfId="0" applyNumberFormat="1" applyFont="1" applyBorder="1"/>
    <xf numFmtId="9" fontId="0" fillId="0" borderId="1" xfId="0" applyNumberFormat="1" applyFont="1" applyBorder="1"/>
    <xf numFmtId="0" fontId="22" fillId="0" borderId="0" xfId="0" applyFont="1"/>
    <xf numFmtId="0" fontId="2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0" fontId="0" fillId="0" borderId="1" xfId="0" applyNumberFormat="1" applyBorder="1"/>
    <xf numFmtId="10" fontId="9" fillId="0" borderId="1" xfId="0" applyNumberFormat="1" applyFont="1" applyBorder="1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95250</xdr:colOff>
      <xdr:row>28</xdr:row>
      <xdr:rowOff>19049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14F4726-2FC6-4340-894A-80C99E815068}"/>
            </a:ext>
          </a:extLst>
        </xdr:cNvPr>
        <xdr:cNvSpPr/>
      </xdr:nvSpPr>
      <xdr:spPr>
        <a:xfrm>
          <a:off x="0" y="1"/>
          <a:ext cx="6191250" cy="540067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 integreerituse indikaator 2: Ravikestus: insult, reieluukaelamurd</a:t>
          </a:r>
          <a:endParaRPr lang="et-EE" sz="1200" b="1" u="none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 u="none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Pikaleveninud haiglaravi osakaal insuldi või reieluukaela murru korral.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näitab, kui suur osa nimetatud seisundiga patsientidest lubati pärast hospitaliseerimist koju naasta rahvusvaheliselt tunnustatud maksimaalse haiglas viibimise aja jooksul.</a:t>
          </a:r>
        </a:p>
        <a:p>
          <a:pPr algn="l"/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.2018.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Teenuse tüüp: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statsionaarne, statsionaarne taastusravi</a:t>
          </a:r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 ja kindlustamata isikute raviarveid.</a:t>
          </a: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Kaasati kõik vanuserühmad.</a:t>
          </a:r>
        </a:p>
        <a:p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Indikaatorhaigused: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Insult: põhidiagnoos I61; I62; I63; I64 - kõik koos alamdiagnoosi koodidega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Reieluukaela murd: põhidiagnoos S72.0;S72.1; S72.2; S72.00; S72.10; S72.20</a:t>
          </a:r>
        </a:p>
        <a:p>
          <a:endParaRPr lang="et-EE" sz="11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Pikaleveninud haiglaravi kriteeriumid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Insult: 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ravijuhu kestus üle 56 päeva (&gt;56 päeva).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Reieluukaela murd: ravijuhu kestus üle 28 päeva (&gt;28 päeva).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Juht arvestatakse arve alustanud asutusele. </a:t>
          </a:r>
          <a:b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Välistati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surnud patsientide raviarved (arved, kus surma kuupäev oli enne raviarve lõpu kuupäeva või kui surmakuupäev oli raviarve lõpuga sama kuupäev).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oli mitu raviarvet ja uus raviarve algas sama kuupäevaga, mis eelmine raviarve lõppes, või järgmisel kuupäeval (päevade vahe ≤1), siis liideti arve pikkused kokku ja loeti üheks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ravi</a:t>
          </a:r>
          <a:r>
            <a:rPr lang="et-EE" sz="1200" u="non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episoodiks (arvesse läks ravi alustanud raviasutuse arve).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oli 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peale raviepisoodide loomist veel arveid, </a:t>
          </a:r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mille alguse ja lõpu kuupäev oli sama (0 päeva arved) ja sellele arvele ei järgnenud</a:t>
          </a:r>
          <a:r>
            <a:rPr lang="et-EE" sz="1200" u="none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ega eelnenud  ≤1 päeva jooksul uut arvet, siis need arved välistati (hospitaliseerimist ei toimunud).</a:t>
          </a:r>
          <a:endParaRPr lang="et-E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t-E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igekassa.ee/sites/default/files/Maailmapanga-uuring/operations_manual_-_estonia_ras.pdf" TargetMode="External"/><Relationship Id="rId1" Type="http://schemas.openxmlformats.org/officeDocument/2006/relationships/hyperlink" Target="https://www.haigekassa.ee/sites/default/files/Maailmapanga-uuring/veeb_eng_summary_report_hk_2015_mai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zoomScaleNormal="100" workbookViewId="0">
      <selection activeCell="L21" sqref="L21"/>
    </sheetView>
  </sheetViews>
  <sheetFormatPr defaultRowHeight="15" x14ac:dyDescent="0.25"/>
  <cols>
    <col min="12" max="12" width="36.7109375" customWidth="1"/>
  </cols>
  <sheetData>
    <row r="1" spans="1:13" ht="15.75" x14ac:dyDescent="0.25">
      <c r="A1" s="1"/>
      <c r="L1" s="7"/>
      <c r="M1" s="6"/>
    </row>
    <row r="2" spans="1:13" ht="15.75" x14ac:dyDescent="0.25">
      <c r="L2" s="8"/>
    </row>
    <row r="3" spans="1:13" ht="15.75" x14ac:dyDescent="0.25">
      <c r="L3" s="9"/>
      <c r="M3" s="2"/>
    </row>
    <row r="4" spans="1:13" x14ac:dyDescent="0.25">
      <c r="L4" s="10"/>
      <c r="M4" s="2"/>
    </row>
    <row r="5" spans="1:13" ht="15.75" x14ac:dyDescent="0.25">
      <c r="L5" s="11"/>
      <c r="M5" s="2"/>
    </row>
    <row r="6" spans="1:13" ht="15.75" x14ac:dyDescent="0.25">
      <c r="L6" s="12"/>
      <c r="M6" s="2"/>
    </row>
    <row r="7" spans="1:13" x14ac:dyDescent="0.25">
      <c r="L7" s="3"/>
      <c r="M7" s="2"/>
    </row>
    <row r="8" spans="1:13" x14ac:dyDescent="0.25">
      <c r="M8" s="2"/>
    </row>
    <row r="9" spans="1:13" x14ac:dyDescent="0.25">
      <c r="M9" s="2"/>
    </row>
    <row r="10" spans="1:13" x14ac:dyDescent="0.25">
      <c r="M10" s="2"/>
    </row>
    <row r="11" spans="1:13" x14ac:dyDescent="0.25">
      <c r="M11" s="2"/>
    </row>
    <row r="12" spans="1:13" x14ac:dyDescent="0.25">
      <c r="M12" s="2"/>
    </row>
    <row r="13" spans="1:13" x14ac:dyDescent="0.25">
      <c r="M13" s="2"/>
    </row>
    <row r="14" spans="1:13" x14ac:dyDescent="0.25">
      <c r="M14" s="2"/>
    </row>
    <row r="15" spans="1:13" x14ac:dyDescent="0.25">
      <c r="M15" s="2"/>
    </row>
    <row r="16" spans="1:13" x14ac:dyDescent="0.25">
      <c r="M16" s="2"/>
    </row>
    <row r="17" spans="1:13" x14ac:dyDescent="0.25">
      <c r="M17" s="2"/>
    </row>
    <row r="18" spans="1:13" x14ac:dyDescent="0.25">
      <c r="M18" s="2"/>
    </row>
    <row r="19" spans="1:13" x14ac:dyDescent="0.25">
      <c r="M19" s="2"/>
    </row>
    <row r="20" spans="1:13" x14ac:dyDescent="0.25">
      <c r="M20" s="2"/>
    </row>
    <row r="21" spans="1:13" x14ac:dyDescent="0.25">
      <c r="M21" s="2"/>
    </row>
    <row r="22" spans="1:13" x14ac:dyDescent="0.25">
      <c r="M22" s="2"/>
    </row>
    <row r="23" spans="1:13" x14ac:dyDescent="0.25">
      <c r="M23" s="2"/>
    </row>
    <row r="24" spans="1:13" x14ac:dyDescent="0.25">
      <c r="M24" s="2"/>
    </row>
    <row r="25" spans="1:13" x14ac:dyDescent="0.25">
      <c r="M25" s="2"/>
    </row>
    <row r="26" spans="1:13" x14ac:dyDescent="0.25">
      <c r="M26" s="2"/>
    </row>
    <row r="27" spans="1:13" x14ac:dyDescent="0.25">
      <c r="M27" s="2"/>
    </row>
    <row r="28" spans="1:13" x14ac:dyDescent="0.25">
      <c r="M28" s="2"/>
    </row>
    <row r="29" spans="1:13" ht="11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3" x14ac:dyDescent="0.25">
      <c r="A30" t="s">
        <v>2</v>
      </c>
    </row>
    <row r="31" spans="1:13" x14ac:dyDescent="0.25">
      <c r="A31" s="4" t="s">
        <v>0</v>
      </c>
    </row>
    <row r="32" spans="1:13" x14ac:dyDescent="0.25">
      <c r="A32" t="s">
        <v>3</v>
      </c>
    </row>
    <row r="33" spans="1:1" x14ac:dyDescent="0.25">
      <c r="A33" s="5" t="s">
        <v>1</v>
      </c>
    </row>
  </sheetData>
  <hyperlinks>
    <hyperlink ref="A33" r:id="rId1" xr:uid="{00000000-0004-0000-0000-000000000000}"/>
    <hyperlink ref="A31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5"/>
  <sheetViews>
    <sheetView tabSelected="1" topLeftCell="A67" zoomScale="80" zoomScaleNormal="80" workbookViewId="0">
      <selection activeCell="E16" sqref="E16"/>
    </sheetView>
  </sheetViews>
  <sheetFormatPr defaultRowHeight="15" x14ac:dyDescent="0.25"/>
  <cols>
    <col min="1" max="1" width="18.28515625" customWidth="1"/>
    <col min="2" max="2" width="28.85546875" customWidth="1"/>
    <col min="3" max="3" width="19.28515625" customWidth="1"/>
    <col min="4" max="4" width="20.7109375" customWidth="1"/>
    <col min="5" max="5" width="16.85546875" customWidth="1"/>
    <col min="6" max="6" width="15.140625" customWidth="1"/>
    <col min="7" max="7" width="14.28515625" style="28" customWidth="1"/>
    <col min="8" max="8" width="10.7109375" style="28" customWidth="1"/>
    <col min="9" max="9" width="9.7109375" style="28" customWidth="1"/>
    <col min="10" max="10" width="14.42578125" style="28" customWidth="1"/>
    <col min="11" max="11" width="12.140625" style="28" customWidth="1"/>
    <col min="12" max="12" width="8.85546875" style="28" customWidth="1"/>
    <col min="13" max="16" width="9.140625" style="28"/>
  </cols>
  <sheetData>
    <row r="1" spans="1:13" ht="15.75" x14ac:dyDescent="0.25">
      <c r="A1" s="58" t="s">
        <v>72</v>
      </c>
    </row>
    <row r="3" spans="1:13" x14ac:dyDescent="0.25">
      <c r="A3" s="13" t="s">
        <v>19</v>
      </c>
    </row>
    <row r="4" spans="1:13" ht="15" customHeight="1" x14ac:dyDescent="0.25">
      <c r="A4" s="59" t="s">
        <v>4</v>
      </c>
      <c r="B4" s="59" t="s">
        <v>5</v>
      </c>
      <c r="C4" s="60" t="s">
        <v>69</v>
      </c>
      <c r="D4" s="60" t="s">
        <v>58</v>
      </c>
      <c r="E4" s="60" t="s">
        <v>57</v>
      </c>
      <c r="F4" s="69" t="s">
        <v>16</v>
      </c>
    </row>
    <row r="5" spans="1:13" x14ac:dyDescent="0.25">
      <c r="A5" s="59"/>
      <c r="B5" s="59"/>
      <c r="C5" s="61"/>
      <c r="D5" s="61"/>
      <c r="E5" s="61"/>
      <c r="F5" s="69"/>
      <c r="G5" s="51"/>
      <c r="H5" s="51"/>
      <c r="I5" s="51"/>
      <c r="J5" s="51"/>
      <c r="K5" s="51"/>
      <c r="L5" s="51"/>
      <c r="M5" s="51"/>
    </row>
    <row r="6" spans="1:13" x14ac:dyDescent="0.25">
      <c r="A6" s="59"/>
      <c r="B6" s="59"/>
      <c r="C6" s="61"/>
      <c r="D6" s="61"/>
      <c r="E6" s="61"/>
      <c r="F6" s="69"/>
      <c r="G6" s="51"/>
      <c r="H6" s="51"/>
      <c r="I6" s="51"/>
      <c r="J6" s="51"/>
      <c r="K6" s="51"/>
      <c r="L6" s="51"/>
      <c r="M6" s="51"/>
    </row>
    <row r="7" spans="1:13" ht="9" customHeight="1" x14ac:dyDescent="0.25">
      <c r="A7" s="59"/>
      <c r="B7" s="59"/>
      <c r="C7" s="62"/>
      <c r="D7" s="62"/>
      <c r="E7" s="62"/>
      <c r="F7" s="69"/>
      <c r="G7" s="51"/>
      <c r="H7" s="51"/>
      <c r="I7" s="37" t="s">
        <v>20</v>
      </c>
      <c r="J7" s="37" t="s">
        <v>21</v>
      </c>
      <c r="K7" s="37" t="s">
        <v>22</v>
      </c>
      <c r="L7" s="37" t="s">
        <v>23</v>
      </c>
      <c r="M7" s="51"/>
    </row>
    <row r="8" spans="1:13" x14ac:dyDescent="0.25">
      <c r="A8" s="59" t="s">
        <v>6</v>
      </c>
      <c r="B8" s="39" t="s">
        <v>31</v>
      </c>
      <c r="C8" s="14">
        <v>814</v>
      </c>
      <c r="D8" s="14">
        <v>14</v>
      </c>
      <c r="E8" s="15">
        <f>D8/C8</f>
        <v>1.7199017199017199E-2</v>
      </c>
      <c r="F8" s="32" t="str">
        <f>ROUND(I8*100,0)&amp;-ROUND(J8*100,0)&amp;"%"</f>
        <v>1-3%</v>
      </c>
      <c r="G8" s="27">
        <f t="shared" ref="G8:G32" si="0">$E$33</f>
        <v>6.3004032258064512E-3</v>
      </c>
      <c r="H8" s="27"/>
      <c r="I8" s="35">
        <v>1.0272308865895946E-2</v>
      </c>
      <c r="J8" s="35">
        <v>2.8661207485800391E-2</v>
      </c>
      <c r="K8" s="36">
        <f>E8-I8</f>
        <v>6.926708333121253E-3</v>
      </c>
      <c r="L8" s="36">
        <f>J8-E8</f>
        <v>1.1462190286783192E-2</v>
      </c>
      <c r="M8" s="51"/>
    </row>
    <row r="9" spans="1:13" x14ac:dyDescent="0.25">
      <c r="A9" s="59"/>
      <c r="B9" s="39" t="s">
        <v>55</v>
      </c>
      <c r="C9" s="14">
        <v>4</v>
      </c>
      <c r="D9" s="14">
        <v>0</v>
      </c>
      <c r="E9" s="15">
        <f t="shared" ref="E9:E33" si="1">D9/C9</f>
        <v>0</v>
      </c>
      <c r="F9" s="32" t="str">
        <f t="shared" ref="F9:F33" si="2">ROUND(I9*100,0)&amp;-ROUND(J9*100,0)&amp;"%"</f>
        <v>0-49%</v>
      </c>
      <c r="G9" s="27">
        <f t="shared" si="0"/>
        <v>6.3004032258064512E-3</v>
      </c>
      <c r="H9" s="27"/>
      <c r="I9" s="35">
        <v>1.2752755544863424E-11</v>
      </c>
      <c r="J9" s="35">
        <v>0.48988982039941581</v>
      </c>
      <c r="K9" s="36">
        <f t="shared" ref="K9:K22" si="3">E9-I9</f>
        <v>-1.2752755544863424E-11</v>
      </c>
      <c r="L9" s="36">
        <f t="shared" ref="L9:L23" si="4">J9-E9</f>
        <v>0.48988982039941581</v>
      </c>
      <c r="M9" s="51"/>
    </row>
    <row r="10" spans="1:13" x14ac:dyDescent="0.25">
      <c r="A10" s="59"/>
      <c r="B10" s="40" t="s">
        <v>32</v>
      </c>
      <c r="C10" s="14">
        <v>548</v>
      </c>
      <c r="D10" s="14">
        <v>3</v>
      </c>
      <c r="E10" s="15">
        <f t="shared" si="1"/>
        <v>5.4744525547445258E-3</v>
      </c>
      <c r="F10" s="32" t="str">
        <f t="shared" si="2"/>
        <v>0-2%</v>
      </c>
      <c r="G10" s="27">
        <f t="shared" si="0"/>
        <v>6.3004032258064512E-3</v>
      </c>
      <c r="H10" s="27"/>
      <c r="I10" s="35">
        <v>1.8635219215023761E-3</v>
      </c>
      <c r="J10" s="35">
        <v>1.5970302129290355E-2</v>
      </c>
      <c r="K10" s="36">
        <f t="shared" si="3"/>
        <v>3.6109306332421497E-3</v>
      </c>
      <c r="L10" s="36">
        <f t="shared" si="4"/>
        <v>1.0495849574545829E-2</v>
      </c>
      <c r="M10" s="51"/>
    </row>
    <row r="11" spans="1:13" x14ac:dyDescent="0.25">
      <c r="A11" s="59"/>
      <c r="B11" s="41" t="s">
        <v>7</v>
      </c>
      <c r="C11" s="41">
        <v>1366</v>
      </c>
      <c r="D11" s="41">
        <v>17</v>
      </c>
      <c r="E11" s="17">
        <f t="shared" si="1"/>
        <v>1.2445095168374817E-2</v>
      </c>
      <c r="F11" s="33" t="str">
        <f t="shared" si="2"/>
        <v>1-2%</v>
      </c>
      <c r="G11" s="27">
        <f t="shared" si="0"/>
        <v>6.3004032258064512E-3</v>
      </c>
      <c r="H11" s="27"/>
      <c r="I11" s="35">
        <v>7.784509574052698E-3</v>
      </c>
      <c r="J11" s="35">
        <v>1.9840178954530399E-2</v>
      </c>
      <c r="K11" s="36">
        <f t="shared" si="3"/>
        <v>4.6605855943221194E-3</v>
      </c>
      <c r="L11" s="36">
        <f t="shared" si="4"/>
        <v>7.3950837861555818E-3</v>
      </c>
      <c r="M11" s="51"/>
    </row>
    <row r="12" spans="1:13" x14ac:dyDescent="0.25">
      <c r="A12" s="59" t="s">
        <v>8</v>
      </c>
      <c r="B12" s="40" t="s">
        <v>33</v>
      </c>
      <c r="C12" s="14">
        <v>536</v>
      </c>
      <c r="D12" s="14">
        <v>1</v>
      </c>
      <c r="E12" s="15">
        <f t="shared" si="1"/>
        <v>1.8656716417910447E-3</v>
      </c>
      <c r="F12" s="32" t="str">
        <f t="shared" si="2"/>
        <v>0-1%</v>
      </c>
      <c r="G12" s="27">
        <f t="shared" si="0"/>
        <v>6.3004032258064512E-3</v>
      </c>
      <c r="H12" s="27"/>
      <c r="I12" s="35">
        <v>3.2941374511669623E-4</v>
      </c>
      <c r="J12" s="35">
        <v>1.0491250869575039E-2</v>
      </c>
      <c r="K12" s="36">
        <f t="shared" si="3"/>
        <v>1.5362578966743486E-3</v>
      </c>
      <c r="L12" s="36">
        <f t="shared" si="4"/>
        <v>8.6255792277839943E-3</v>
      </c>
      <c r="M12" s="51"/>
    </row>
    <row r="13" spans="1:13" x14ac:dyDescent="0.25">
      <c r="A13" s="59"/>
      <c r="B13" s="40" t="s">
        <v>35</v>
      </c>
      <c r="C13" s="14">
        <v>364</v>
      </c>
      <c r="D13" s="14">
        <v>2</v>
      </c>
      <c r="E13" s="73">
        <f t="shared" si="1"/>
        <v>5.4945054945054949E-3</v>
      </c>
      <c r="F13" s="32" t="str">
        <f t="shared" si="2"/>
        <v>0-2%</v>
      </c>
      <c r="G13" s="27">
        <f t="shared" si="0"/>
        <v>6.3004032258064512E-3</v>
      </c>
      <c r="H13" s="27"/>
      <c r="I13" s="35">
        <v>1.5080905566379926E-3</v>
      </c>
      <c r="J13" s="35">
        <v>1.9809363870849871E-2</v>
      </c>
      <c r="K13" s="36">
        <f t="shared" si="3"/>
        <v>3.9864149378675022E-3</v>
      </c>
      <c r="L13" s="36">
        <f t="shared" si="4"/>
        <v>1.4314858376344376E-2</v>
      </c>
      <c r="M13" s="51"/>
    </row>
    <row r="14" spans="1:13" x14ac:dyDescent="0.25">
      <c r="A14" s="59"/>
      <c r="B14" s="42" t="s">
        <v>34</v>
      </c>
      <c r="C14" s="14">
        <v>533</v>
      </c>
      <c r="D14" s="14">
        <v>1</v>
      </c>
      <c r="E14" s="15">
        <f t="shared" si="1"/>
        <v>1.876172607879925E-3</v>
      </c>
      <c r="F14" s="32" t="str">
        <f t="shared" si="2"/>
        <v>0-1%</v>
      </c>
      <c r="G14" s="27">
        <f t="shared" si="0"/>
        <v>6.3004032258064512E-3</v>
      </c>
      <c r="H14" s="27"/>
      <c r="I14" s="35">
        <v>3.312682863551268E-4</v>
      </c>
      <c r="J14" s="35">
        <v>1.0549864822815079E-2</v>
      </c>
      <c r="K14" s="36">
        <f t="shared" si="3"/>
        <v>1.5449043215247983E-3</v>
      </c>
      <c r="L14" s="36">
        <f t="shared" si="4"/>
        <v>8.6736922149351532E-3</v>
      </c>
      <c r="M14" s="51"/>
    </row>
    <row r="15" spans="1:13" x14ac:dyDescent="0.25">
      <c r="A15" s="59"/>
      <c r="B15" s="40" t="s">
        <v>36</v>
      </c>
      <c r="C15" s="14">
        <v>223</v>
      </c>
      <c r="D15" s="14">
        <v>0</v>
      </c>
      <c r="E15" s="15">
        <f t="shared" si="1"/>
        <v>0</v>
      </c>
      <c r="F15" s="32" t="str">
        <f t="shared" si="2"/>
        <v>0-2%</v>
      </c>
      <c r="G15" s="27">
        <f t="shared" si="0"/>
        <v>6.3004032258064512E-3</v>
      </c>
      <c r="H15" s="27"/>
      <c r="I15" s="35">
        <v>4.4083658992148144E-13</v>
      </c>
      <c r="J15" s="35">
        <v>1.6934485813860891E-2</v>
      </c>
      <c r="K15" s="36">
        <f t="shared" si="3"/>
        <v>-4.4083658992148144E-13</v>
      </c>
      <c r="L15" s="36">
        <f t="shared" si="4"/>
        <v>1.6934485813860891E-2</v>
      </c>
      <c r="M15" s="51"/>
    </row>
    <row r="16" spans="1:13" x14ac:dyDescent="0.25">
      <c r="A16" s="59"/>
      <c r="B16" s="41" t="s">
        <v>9</v>
      </c>
      <c r="C16" s="41">
        <v>1656</v>
      </c>
      <c r="D16" s="41">
        <v>4</v>
      </c>
      <c r="E16" s="74">
        <f t="shared" si="1"/>
        <v>2.4154589371980675E-3</v>
      </c>
      <c r="F16" s="33" t="str">
        <f t="shared" si="2"/>
        <v>0-1%</v>
      </c>
      <c r="G16" s="27">
        <f t="shared" si="0"/>
        <v>6.3004032258064512E-3</v>
      </c>
      <c r="H16" s="27"/>
      <c r="I16" s="35">
        <v>9.3971507365453314E-4</v>
      </c>
      <c r="J16" s="35">
        <v>6.1943658655203996E-3</v>
      </c>
      <c r="K16" s="36">
        <f t="shared" si="3"/>
        <v>1.4757438635435343E-3</v>
      </c>
      <c r="L16" s="36">
        <f t="shared" si="4"/>
        <v>3.778906928322332E-3</v>
      </c>
      <c r="M16" s="51"/>
    </row>
    <row r="17" spans="1:13" x14ac:dyDescent="0.25">
      <c r="A17" s="63" t="s">
        <v>10</v>
      </c>
      <c r="B17" s="40" t="s">
        <v>37</v>
      </c>
      <c r="C17" s="14">
        <v>17</v>
      </c>
      <c r="D17" s="14">
        <v>0</v>
      </c>
      <c r="E17" s="15">
        <f t="shared" si="1"/>
        <v>0</v>
      </c>
      <c r="F17" s="32" t="str">
        <f t="shared" si="2"/>
        <v>0-18%</v>
      </c>
      <c r="G17" s="27">
        <f t="shared" si="0"/>
        <v>6.3004032258064512E-3</v>
      </c>
      <c r="H17" s="27"/>
      <c r="I17" s="35">
        <v>4.798132610338656E-12</v>
      </c>
      <c r="J17" s="35">
        <v>0.18431752372750101</v>
      </c>
      <c r="K17" s="36">
        <f t="shared" si="3"/>
        <v>-4.798132610338656E-12</v>
      </c>
      <c r="L17" s="36">
        <f t="shared" si="4"/>
        <v>0.18431752372750101</v>
      </c>
      <c r="M17" s="51"/>
    </row>
    <row r="18" spans="1:13" x14ac:dyDescent="0.25">
      <c r="A18" s="64"/>
      <c r="B18" s="40" t="s">
        <v>38</v>
      </c>
      <c r="C18" s="14">
        <v>45</v>
      </c>
      <c r="D18" s="14">
        <v>0</v>
      </c>
      <c r="E18" s="15">
        <f t="shared" si="1"/>
        <v>0</v>
      </c>
      <c r="F18" s="32" t="str">
        <f t="shared" si="2"/>
        <v>0-8%</v>
      </c>
      <c r="G18" s="27">
        <f t="shared" si="0"/>
        <v>6.3004032258064512E-3</v>
      </c>
      <c r="H18" s="27"/>
      <c r="I18" s="35">
        <v>2.0474417158488514E-12</v>
      </c>
      <c r="J18" s="35">
        <v>7.8651304098702329E-2</v>
      </c>
      <c r="K18" s="36">
        <f t="shared" si="3"/>
        <v>-2.0474417158488514E-12</v>
      </c>
      <c r="L18" s="36">
        <f t="shared" si="4"/>
        <v>7.8651304098702329E-2</v>
      </c>
      <c r="M18" s="51"/>
    </row>
    <row r="19" spans="1:13" x14ac:dyDescent="0.25">
      <c r="A19" s="64"/>
      <c r="B19" s="40" t="s">
        <v>39</v>
      </c>
      <c r="C19" s="14">
        <v>46</v>
      </c>
      <c r="D19" s="14">
        <v>0</v>
      </c>
      <c r="E19" s="15">
        <f t="shared" si="1"/>
        <v>0</v>
      </c>
      <c r="F19" s="32" t="str">
        <f t="shared" si="2"/>
        <v>0-8%</v>
      </c>
      <c r="G19" s="27">
        <f t="shared" si="0"/>
        <v>6.3004032258064512E-3</v>
      </c>
      <c r="H19" s="27"/>
      <c r="I19" s="35">
        <v>2.0063626141151621E-12</v>
      </c>
      <c r="J19" s="35">
        <v>7.7073273868318748E-2</v>
      </c>
      <c r="K19" s="36">
        <f t="shared" si="3"/>
        <v>-2.0063626141151621E-12</v>
      </c>
      <c r="L19" s="36">
        <f t="shared" si="4"/>
        <v>7.7073273868318748E-2</v>
      </c>
      <c r="M19" s="51"/>
    </row>
    <row r="20" spans="1:13" x14ac:dyDescent="0.25">
      <c r="A20" s="64"/>
      <c r="B20" s="40" t="s">
        <v>40</v>
      </c>
      <c r="C20" s="14">
        <v>100</v>
      </c>
      <c r="D20" s="14">
        <v>0</v>
      </c>
      <c r="E20" s="15">
        <f t="shared" si="1"/>
        <v>0</v>
      </c>
      <c r="F20" s="32" t="str">
        <f t="shared" si="2"/>
        <v>0-4%</v>
      </c>
      <c r="G20" s="27">
        <f t="shared" si="0"/>
        <v>6.3004032258064512E-3</v>
      </c>
      <c r="H20" s="27"/>
      <c r="I20" s="35">
        <v>9.6300672631744677E-13</v>
      </c>
      <c r="J20" s="35">
        <v>3.6993353361117511E-2</v>
      </c>
      <c r="K20" s="36">
        <f t="shared" si="3"/>
        <v>-9.6300672631744677E-13</v>
      </c>
      <c r="L20" s="36">
        <f t="shared" si="4"/>
        <v>3.6993353361117511E-2</v>
      </c>
      <c r="M20" s="51"/>
    </row>
    <row r="21" spans="1:13" x14ac:dyDescent="0.25">
      <c r="A21" s="64"/>
      <c r="B21" s="40" t="s">
        <v>41</v>
      </c>
      <c r="C21" s="14">
        <v>61</v>
      </c>
      <c r="D21" s="14">
        <v>0</v>
      </c>
      <c r="E21" s="15">
        <f t="shared" si="1"/>
        <v>0</v>
      </c>
      <c r="F21" s="32" t="str">
        <f t="shared" si="2"/>
        <v>0-6%</v>
      </c>
      <c r="G21" s="27">
        <f t="shared" si="0"/>
        <v>6.3004032258064512E-3</v>
      </c>
      <c r="H21" s="27"/>
      <c r="I21" s="35">
        <v>1.5422236664675697E-12</v>
      </c>
      <c r="J21" s="35">
        <v>5.9243641291770524E-2</v>
      </c>
      <c r="K21" s="36">
        <f t="shared" si="3"/>
        <v>-1.5422236664675697E-12</v>
      </c>
      <c r="L21" s="36">
        <f t="shared" si="4"/>
        <v>5.9243641291770524E-2</v>
      </c>
      <c r="M21" s="51"/>
    </row>
    <row r="22" spans="1:13" x14ac:dyDescent="0.25">
      <c r="A22" s="64"/>
      <c r="B22" s="40" t="s">
        <v>42</v>
      </c>
      <c r="C22" s="14">
        <v>27</v>
      </c>
      <c r="D22" s="14">
        <v>2</v>
      </c>
      <c r="E22" s="15">
        <f t="shared" si="1"/>
        <v>7.407407407407407E-2</v>
      </c>
      <c r="F22" s="32" t="str">
        <f t="shared" si="2"/>
        <v>2-23%</v>
      </c>
      <c r="G22" s="27">
        <f t="shared" si="0"/>
        <v>6.3004032258064512E-3</v>
      </c>
      <c r="H22" s="27"/>
      <c r="I22" s="35">
        <v>2.0554701900208795E-2</v>
      </c>
      <c r="J22" s="35">
        <v>0.23369550132930478</v>
      </c>
      <c r="K22" s="36">
        <f t="shared" si="3"/>
        <v>5.3519372173865279E-2</v>
      </c>
      <c r="L22" s="36">
        <f t="shared" si="4"/>
        <v>0.15962142725523071</v>
      </c>
      <c r="M22" s="51"/>
    </row>
    <row r="23" spans="1:13" x14ac:dyDescent="0.25">
      <c r="A23" s="64"/>
      <c r="B23" s="40" t="s">
        <v>43</v>
      </c>
      <c r="C23" s="14">
        <v>57</v>
      </c>
      <c r="D23" s="14">
        <v>0</v>
      </c>
      <c r="E23" s="15">
        <f t="shared" si="1"/>
        <v>0</v>
      </c>
      <c r="F23" s="32" t="str">
        <f t="shared" si="2"/>
        <v>0-6%</v>
      </c>
      <c r="G23" s="27">
        <f t="shared" si="0"/>
        <v>6.3004032258064512E-3</v>
      </c>
      <c r="H23" s="27"/>
      <c r="I23" s="35">
        <v>1.6436166371337796E-12</v>
      </c>
      <c r="J23" s="35">
        <v>6.3138594348362248E-2</v>
      </c>
      <c r="K23" s="36">
        <f t="shared" ref="K23:K33" si="5">E23-I23</f>
        <v>-1.6436166371337796E-12</v>
      </c>
      <c r="L23" s="36">
        <f t="shared" si="4"/>
        <v>6.3138594348362248E-2</v>
      </c>
      <c r="M23" s="51"/>
    </row>
    <row r="24" spans="1:13" x14ac:dyDescent="0.25">
      <c r="A24" s="64"/>
      <c r="B24" s="40" t="s">
        <v>44</v>
      </c>
      <c r="C24" s="14">
        <v>76</v>
      </c>
      <c r="D24" s="14">
        <v>0</v>
      </c>
      <c r="E24" s="15">
        <f t="shared" si="1"/>
        <v>0</v>
      </c>
      <c r="F24" s="32" t="str">
        <f t="shared" si="2"/>
        <v>0-5%</v>
      </c>
      <c r="G24" s="27">
        <f t="shared" si="0"/>
        <v>6.3004032258064512E-3</v>
      </c>
      <c r="H24" s="27"/>
      <c r="I24" s="35">
        <v>1.2524824735574436E-12</v>
      </c>
      <c r="J24" s="35">
        <v>4.8113398854540912E-2</v>
      </c>
      <c r="K24" s="36">
        <f t="shared" si="5"/>
        <v>-1.2524824735574436E-12</v>
      </c>
      <c r="L24" s="36">
        <f t="shared" ref="L24:L33" si="6">J24-E24</f>
        <v>4.8113398854540912E-2</v>
      </c>
      <c r="M24" s="51"/>
    </row>
    <row r="25" spans="1:13" x14ac:dyDescent="0.25">
      <c r="A25" s="64"/>
      <c r="B25" s="40" t="s">
        <v>45</v>
      </c>
      <c r="C25" s="14">
        <v>69</v>
      </c>
      <c r="D25" s="14">
        <v>0</v>
      </c>
      <c r="E25" s="15">
        <f t="shared" si="1"/>
        <v>0</v>
      </c>
      <c r="F25" s="32" t="str">
        <f t="shared" si="2"/>
        <v>0-5%</v>
      </c>
      <c r="G25" s="27">
        <f t="shared" si="0"/>
        <v>6.3004032258064512E-3</v>
      </c>
      <c r="H25" s="27"/>
      <c r="I25" s="35">
        <v>1.3728449613048224E-12</v>
      </c>
      <c r="J25" s="35">
        <v>5.2737055075187278E-2</v>
      </c>
      <c r="K25" s="36">
        <f t="shared" si="5"/>
        <v>-1.3728449613048224E-12</v>
      </c>
      <c r="L25" s="36">
        <f t="shared" si="6"/>
        <v>5.2737055075187278E-2</v>
      </c>
      <c r="M25" s="51"/>
    </row>
    <row r="26" spans="1:13" x14ac:dyDescent="0.25">
      <c r="A26" s="64"/>
      <c r="B26" s="40" t="s">
        <v>46</v>
      </c>
      <c r="C26" s="14">
        <v>7</v>
      </c>
      <c r="D26" s="14">
        <v>0</v>
      </c>
      <c r="E26" s="15">
        <f t="shared" si="1"/>
        <v>0</v>
      </c>
      <c r="F26" s="32" t="str">
        <f t="shared" si="2"/>
        <v>0-35%</v>
      </c>
      <c r="G26" s="27">
        <f t="shared" si="0"/>
        <v>6.3004032258064512E-3</v>
      </c>
      <c r="H26" s="27"/>
      <c r="I26" s="35">
        <v>9.223864979119142E-12</v>
      </c>
      <c r="J26" s="35">
        <v>0.35432950487545245</v>
      </c>
      <c r="K26" s="36">
        <f t="shared" si="5"/>
        <v>-9.223864979119142E-12</v>
      </c>
      <c r="L26" s="36">
        <f t="shared" si="6"/>
        <v>0.35432950487545245</v>
      </c>
      <c r="M26" s="51"/>
    </row>
    <row r="27" spans="1:13" x14ac:dyDescent="0.25">
      <c r="A27" s="64"/>
      <c r="B27" s="40" t="s">
        <v>47</v>
      </c>
      <c r="C27" s="14">
        <v>60</v>
      </c>
      <c r="D27" s="14">
        <v>0</v>
      </c>
      <c r="E27" s="15">
        <f t="shared" si="1"/>
        <v>0</v>
      </c>
      <c r="F27" s="32" t="str">
        <f t="shared" si="2"/>
        <v>0-6%</v>
      </c>
      <c r="G27" s="27">
        <f t="shared" si="0"/>
        <v>6.3004032258064512E-3</v>
      </c>
      <c r="H27" s="27"/>
      <c r="I27" s="35">
        <v>1.5663807592448715E-12</v>
      </c>
      <c r="J27" s="35">
        <v>6.0171622213259369E-2</v>
      </c>
      <c r="K27" s="36">
        <f t="shared" si="5"/>
        <v>-1.5663807592448715E-12</v>
      </c>
      <c r="L27" s="36">
        <f t="shared" si="6"/>
        <v>6.0171622213259369E-2</v>
      </c>
      <c r="M27" s="51"/>
    </row>
    <row r="28" spans="1:13" x14ac:dyDescent="0.25">
      <c r="A28" s="64"/>
      <c r="B28" s="40" t="s">
        <v>48</v>
      </c>
      <c r="C28" s="14">
        <v>101</v>
      </c>
      <c r="D28" s="14">
        <v>2</v>
      </c>
      <c r="E28" s="15">
        <f t="shared" si="1"/>
        <v>1.9801980198019802E-2</v>
      </c>
      <c r="F28" s="32" t="str">
        <f t="shared" si="2"/>
        <v>1-7%</v>
      </c>
      <c r="G28" s="27">
        <f t="shared" si="0"/>
        <v>6.3004032258064512E-3</v>
      </c>
      <c r="H28" s="27"/>
      <c r="I28" s="35">
        <v>5.4473350936030699E-3</v>
      </c>
      <c r="J28" s="35">
        <v>6.9346019161276293E-2</v>
      </c>
      <c r="K28" s="36">
        <f t="shared" si="5"/>
        <v>1.4354645104416731E-2</v>
      </c>
      <c r="L28" s="36">
        <f t="shared" si="6"/>
        <v>4.9544038963256487E-2</v>
      </c>
      <c r="M28" s="51"/>
    </row>
    <row r="29" spans="1:13" x14ac:dyDescent="0.25">
      <c r="A29" s="65"/>
      <c r="B29" s="41" t="s">
        <v>11</v>
      </c>
      <c r="C29" s="16">
        <v>666</v>
      </c>
      <c r="D29" s="16">
        <v>4</v>
      </c>
      <c r="E29" s="17">
        <f t="shared" si="1"/>
        <v>6.006006006006006E-3</v>
      </c>
      <c r="F29" s="33" t="str">
        <f t="shared" si="2"/>
        <v>0-2%</v>
      </c>
      <c r="G29" s="27">
        <f t="shared" si="0"/>
        <v>6.3004032258064512E-3</v>
      </c>
      <c r="H29" s="27"/>
      <c r="I29" s="35">
        <v>2.3380283136519553E-3</v>
      </c>
      <c r="J29" s="35">
        <v>1.5339951038290065E-2</v>
      </c>
      <c r="K29" s="36">
        <f t="shared" si="5"/>
        <v>3.6679776923540506E-3</v>
      </c>
      <c r="L29" s="36">
        <f t="shared" si="6"/>
        <v>9.3339450322840588E-3</v>
      </c>
      <c r="M29" s="51"/>
    </row>
    <row r="30" spans="1:13" x14ac:dyDescent="0.25">
      <c r="A30" s="52" t="s">
        <v>63</v>
      </c>
      <c r="B30" s="40" t="s">
        <v>54</v>
      </c>
      <c r="C30" s="41">
        <v>235</v>
      </c>
      <c r="D30" s="41">
        <v>0</v>
      </c>
      <c r="E30" s="17">
        <f>D30/C30</f>
        <v>0</v>
      </c>
      <c r="F30" s="33" t="str">
        <f>ROUND(I30*100,0)&amp;-ROUND(J30*100,0)&amp;"%"</f>
        <v>0-2%</v>
      </c>
      <c r="G30" s="27">
        <f t="shared" si="0"/>
        <v>6.3004032258064512E-3</v>
      </c>
      <c r="H30" s="27"/>
      <c r="I30" s="35">
        <v>4.1868784132853425E-13</v>
      </c>
      <c r="J30" s="35">
        <v>1.6083654287129313E-2</v>
      </c>
      <c r="K30" s="36">
        <f>E30-I30</f>
        <v>-4.1868784132853425E-13</v>
      </c>
      <c r="L30" s="36">
        <f>J30-E30</f>
        <v>1.6083654287129313E-2</v>
      </c>
      <c r="M30" s="51"/>
    </row>
    <row r="31" spans="1:13" x14ac:dyDescent="0.25">
      <c r="A31" s="18" t="s">
        <v>12</v>
      </c>
      <c r="B31" s="19"/>
      <c r="C31" s="20">
        <v>3923</v>
      </c>
      <c r="D31" s="20">
        <v>25</v>
      </c>
      <c r="E31" s="17">
        <f t="shared" si="1"/>
        <v>6.3726739739994901E-3</v>
      </c>
      <c r="F31" s="33" t="str">
        <f t="shared" si="2"/>
        <v>0-1%</v>
      </c>
      <c r="G31" s="27">
        <f t="shared" si="0"/>
        <v>6.3004032258064512E-3</v>
      </c>
      <c r="H31" s="27"/>
      <c r="I31" s="35">
        <v>4.3203063664354613E-3</v>
      </c>
      <c r="J31" s="35">
        <v>9.3908260998901861E-3</v>
      </c>
      <c r="K31" s="36">
        <f t="shared" si="5"/>
        <v>2.0523676075640289E-3</v>
      </c>
      <c r="L31" s="36">
        <f t="shared" si="6"/>
        <v>3.0181521258906959E-3</v>
      </c>
      <c r="M31" s="51"/>
    </row>
    <row r="32" spans="1:13" ht="30" customHeight="1" x14ac:dyDescent="0.25">
      <c r="A32" s="22" t="s">
        <v>13</v>
      </c>
      <c r="B32" s="23" t="s">
        <v>14</v>
      </c>
      <c r="C32" s="20">
        <v>45</v>
      </c>
      <c r="D32" s="20">
        <v>0</v>
      </c>
      <c r="E32" s="17">
        <f t="shared" si="1"/>
        <v>0</v>
      </c>
      <c r="F32" s="33" t="str">
        <f t="shared" si="2"/>
        <v>0-8%</v>
      </c>
      <c r="G32" s="27">
        <f t="shared" si="0"/>
        <v>6.3004032258064512E-3</v>
      </c>
      <c r="H32" s="27"/>
      <c r="I32" s="35">
        <v>2.0474417158488514E-12</v>
      </c>
      <c r="J32" s="35">
        <v>7.8651304098702329E-2</v>
      </c>
      <c r="K32" s="36">
        <f t="shared" si="5"/>
        <v>-2.0474417158488514E-12</v>
      </c>
      <c r="L32" s="36">
        <f t="shared" si="6"/>
        <v>7.8651304098702329E-2</v>
      </c>
      <c r="M32" s="51"/>
    </row>
    <row r="33" spans="1:17" ht="15.75" x14ac:dyDescent="0.25">
      <c r="A33" s="24" t="s">
        <v>12</v>
      </c>
      <c r="B33" s="25" t="s">
        <v>15</v>
      </c>
      <c r="C33" s="26">
        <v>3968</v>
      </c>
      <c r="D33" s="26">
        <v>25</v>
      </c>
      <c r="E33" s="17">
        <f t="shared" si="1"/>
        <v>6.3004032258064512E-3</v>
      </c>
      <c r="F33" s="33" t="str">
        <f t="shared" si="2"/>
        <v>0-1%</v>
      </c>
      <c r="G33" s="51"/>
      <c r="H33" s="51"/>
      <c r="I33" s="35">
        <v>4.2712705823784594E-3</v>
      </c>
      <c r="J33" s="35">
        <v>9.2845180793648865E-3</v>
      </c>
      <c r="K33" s="36">
        <f t="shared" si="5"/>
        <v>2.0291326434279918E-3</v>
      </c>
      <c r="L33" s="36">
        <f t="shared" si="6"/>
        <v>2.9841148535584353E-3</v>
      </c>
      <c r="M33" s="51"/>
    </row>
    <row r="34" spans="1:17" ht="15.75" x14ac:dyDescent="0.25">
      <c r="A34" s="48" t="s">
        <v>53</v>
      </c>
      <c r="B34" s="44"/>
      <c r="C34" s="45"/>
      <c r="D34" s="45"/>
      <c r="E34" s="46"/>
      <c r="F34" s="47"/>
      <c r="G34" s="51"/>
      <c r="H34" s="51"/>
      <c r="I34" s="35"/>
      <c r="J34" s="35"/>
      <c r="K34" s="36"/>
      <c r="L34" s="36"/>
      <c r="M34" s="51"/>
    </row>
    <row r="35" spans="1:17" x14ac:dyDescent="0.25">
      <c r="A35" s="50" t="s">
        <v>70</v>
      </c>
    </row>
    <row r="36" spans="1:17" x14ac:dyDescent="0.25">
      <c r="A36" s="50"/>
    </row>
    <row r="37" spans="1:17" ht="15" customHeight="1" x14ac:dyDescent="0.25">
      <c r="A37" s="50"/>
      <c r="C37" s="66" t="s">
        <v>66</v>
      </c>
      <c r="D37" s="67"/>
      <c r="E37" s="68"/>
      <c r="F37" s="66" t="s">
        <v>64</v>
      </c>
      <c r="G37" s="67"/>
      <c r="H37" s="68"/>
      <c r="I37" s="66" t="s">
        <v>65</v>
      </c>
      <c r="J37" s="67"/>
      <c r="K37" s="68"/>
    </row>
    <row r="38" spans="1:17" ht="15" customHeight="1" x14ac:dyDescent="0.25">
      <c r="A38" s="59" t="s">
        <v>4</v>
      </c>
      <c r="B38" s="59" t="s">
        <v>5</v>
      </c>
      <c r="C38" s="60" t="s">
        <v>59</v>
      </c>
      <c r="D38" s="60" t="s">
        <v>58</v>
      </c>
      <c r="E38" s="60" t="s">
        <v>57</v>
      </c>
      <c r="F38" s="60" t="s">
        <v>59</v>
      </c>
      <c r="G38" s="70" t="s">
        <v>58</v>
      </c>
      <c r="H38" s="70" t="s">
        <v>57</v>
      </c>
      <c r="I38" s="70" t="s">
        <v>59</v>
      </c>
      <c r="J38" s="70" t="s">
        <v>58</v>
      </c>
      <c r="K38" s="70" t="s">
        <v>57</v>
      </c>
    </row>
    <row r="39" spans="1:17" x14ac:dyDescent="0.25">
      <c r="A39" s="59"/>
      <c r="B39" s="59"/>
      <c r="C39" s="61"/>
      <c r="D39" s="61"/>
      <c r="E39" s="61"/>
      <c r="F39" s="61"/>
      <c r="G39" s="71"/>
      <c r="H39" s="71"/>
      <c r="I39" s="71"/>
      <c r="J39" s="71"/>
      <c r="K39" s="71"/>
    </row>
    <row r="40" spans="1:17" x14ac:dyDescent="0.25">
      <c r="A40" s="59"/>
      <c r="B40" s="59"/>
      <c r="C40" s="61"/>
      <c r="D40" s="61"/>
      <c r="E40" s="61"/>
      <c r="F40" s="61"/>
      <c r="G40" s="71"/>
      <c r="H40" s="71"/>
      <c r="I40" s="71"/>
      <c r="J40" s="71"/>
      <c r="K40" s="71"/>
    </row>
    <row r="41" spans="1:17" x14ac:dyDescent="0.25">
      <c r="A41" s="59"/>
      <c r="B41" s="59"/>
      <c r="C41" s="62"/>
      <c r="D41" s="62"/>
      <c r="E41" s="62"/>
      <c r="F41" s="62"/>
      <c r="G41" s="72"/>
      <c r="H41" s="72"/>
      <c r="I41" s="72"/>
      <c r="J41" s="72"/>
      <c r="K41" s="72"/>
      <c r="Q41" s="28"/>
    </row>
    <row r="42" spans="1:17" x14ac:dyDescent="0.25">
      <c r="A42" s="59" t="s">
        <v>6</v>
      </c>
      <c r="B42" s="39" t="s">
        <v>31</v>
      </c>
      <c r="C42" s="14"/>
      <c r="D42" s="14"/>
      <c r="E42" s="15"/>
      <c r="F42" s="14"/>
      <c r="G42" s="29"/>
      <c r="H42" s="30"/>
      <c r="I42" s="29">
        <v>814</v>
      </c>
      <c r="J42" s="29">
        <v>14</v>
      </c>
      <c r="K42" s="30">
        <f>J42/I42</f>
        <v>1.7199017199017199E-2</v>
      </c>
      <c r="Q42" s="28"/>
    </row>
    <row r="43" spans="1:17" x14ac:dyDescent="0.25">
      <c r="A43" s="59"/>
      <c r="B43" s="39" t="s">
        <v>55</v>
      </c>
      <c r="C43" s="14"/>
      <c r="D43" s="14"/>
      <c r="E43" s="15"/>
      <c r="F43" s="14"/>
      <c r="G43" s="29"/>
      <c r="H43" s="30"/>
      <c r="I43" s="29">
        <v>4</v>
      </c>
      <c r="J43" s="29">
        <v>0</v>
      </c>
      <c r="K43" s="30">
        <f t="shared" ref="K43:K67" si="7">J43/I43</f>
        <v>0</v>
      </c>
      <c r="Q43" s="28"/>
    </row>
    <row r="44" spans="1:17" x14ac:dyDescent="0.25">
      <c r="A44" s="59"/>
      <c r="B44" s="40" t="s">
        <v>32</v>
      </c>
      <c r="C44" s="14">
        <v>2</v>
      </c>
      <c r="D44" s="14">
        <v>0</v>
      </c>
      <c r="E44" s="15">
        <f t="shared" ref="E44:E67" si="8">D44/C44</f>
        <v>0</v>
      </c>
      <c r="F44" s="14">
        <v>1</v>
      </c>
      <c r="G44" s="29">
        <v>1</v>
      </c>
      <c r="H44" s="30">
        <f t="shared" ref="H44:H67" si="9">G44/F44</f>
        <v>1</v>
      </c>
      <c r="I44" s="29">
        <v>545</v>
      </c>
      <c r="J44" s="29">
        <v>2</v>
      </c>
      <c r="K44" s="30">
        <f t="shared" si="7"/>
        <v>3.669724770642202E-3</v>
      </c>
      <c r="Q44" s="28"/>
    </row>
    <row r="45" spans="1:17" x14ac:dyDescent="0.25">
      <c r="A45" s="59"/>
      <c r="B45" s="41" t="s">
        <v>7</v>
      </c>
      <c r="C45" s="41">
        <f>SUM(C42:C44)</f>
        <v>2</v>
      </c>
      <c r="D45" s="41">
        <f>SUM(D42:D44)</f>
        <v>0</v>
      </c>
      <c r="E45" s="17">
        <f t="shared" si="8"/>
        <v>0</v>
      </c>
      <c r="F45" s="41">
        <f>SUM(F42:F44)</f>
        <v>1</v>
      </c>
      <c r="G45" s="41">
        <f>SUM(G42:G44)</f>
        <v>1</v>
      </c>
      <c r="H45" s="54">
        <f t="shared" si="9"/>
        <v>1</v>
      </c>
      <c r="I45" s="41">
        <f>SUM(I42:I44)</f>
        <v>1363</v>
      </c>
      <c r="J45" s="41">
        <f>SUM(J42:J44)</f>
        <v>16</v>
      </c>
      <c r="K45" s="54">
        <f t="shared" si="7"/>
        <v>1.173881144534116E-2</v>
      </c>
      <c r="Q45" s="28"/>
    </row>
    <row r="46" spans="1:17" x14ac:dyDescent="0.25">
      <c r="A46" s="59" t="s">
        <v>8</v>
      </c>
      <c r="B46" s="40" t="s">
        <v>33</v>
      </c>
      <c r="C46" s="14"/>
      <c r="D46" s="14"/>
      <c r="E46" s="15"/>
      <c r="F46" s="14"/>
      <c r="G46" s="29"/>
      <c r="H46" s="30"/>
      <c r="I46" s="29">
        <v>536</v>
      </c>
      <c r="J46" s="29">
        <v>1</v>
      </c>
      <c r="K46" s="30">
        <f t="shared" si="7"/>
        <v>1.8656716417910447E-3</v>
      </c>
      <c r="Q46" s="28"/>
    </row>
    <row r="47" spans="1:17" x14ac:dyDescent="0.25">
      <c r="A47" s="59"/>
      <c r="B47" s="40" t="s">
        <v>35</v>
      </c>
      <c r="C47" s="14"/>
      <c r="D47" s="14"/>
      <c r="E47" s="15"/>
      <c r="F47" s="14"/>
      <c r="G47" s="29"/>
      <c r="H47" s="30"/>
      <c r="I47" s="29">
        <v>364</v>
      </c>
      <c r="J47" s="29">
        <v>2</v>
      </c>
      <c r="K47" s="30">
        <f t="shared" si="7"/>
        <v>5.4945054945054949E-3</v>
      </c>
      <c r="Q47" s="28"/>
    </row>
    <row r="48" spans="1:17" x14ac:dyDescent="0.25">
      <c r="A48" s="59"/>
      <c r="B48" s="42" t="s">
        <v>34</v>
      </c>
      <c r="C48" s="14"/>
      <c r="D48" s="14"/>
      <c r="E48" s="15"/>
      <c r="F48" s="14"/>
      <c r="G48" s="29"/>
      <c r="H48" s="30"/>
      <c r="I48" s="29">
        <v>533</v>
      </c>
      <c r="J48" s="29">
        <v>1</v>
      </c>
      <c r="K48" s="30">
        <f t="shared" si="7"/>
        <v>1.876172607879925E-3</v>
      </c>
      <c r="Q48" s="28"/>
    </row>
    <row r="49" spans="1:17" x14ac:dyDescent="0.25">
      <c r="A49" s="59"/>
      <c r="B49" s="40" t="s">
        <v>36</v>
      </c>
      <c r="C49" s="14"/>
      <c r="D49" s="14"/>
      <c r="E49" s="15"/>
      <c r="F49" s="14"/>
      <c r="G49" s="29"/>
      <c r="H49" s="30"/>
      <c r="I49" s="29">
        <v>223</v>
      </c>
      <c r="J49" s="29">
        <v>0</v>
      </c>
      <c r="K49" s="30">
        <f t="shared" si="7"/>
        <v>0</v>
      </c>
      <c r="Q49" s="28"/>
    </row>
    <row r="50" spans="1:17" x14ac:dyDescent="0.25">
      <c r="A50" s="59"/>
      <c r="B50" s="41" t="s">
        <v>9</v>
      </c>
      <c r="C50" s="41">
        <f>SUM(C46:C49)</f>
        <v>0</v>
      </c>
      <c r="D50" s="41">
        <f>SUM(D46:D49)</f>
        <v>0</v>
      </c>
      <c r="E50" s="17">
        <v>0</v>
      </c>
      <c r="F50" s="41">
        <f>SUM(F46:F49)</f>
        <v>0</v>
      </c>
      <c r="G50" s="41">
        <f>SUM(G46:G49)</f>
        <v>0</v>
      </c>
      <c r="H50" s="54">
        <v>0</v>
      </c>
      <c r="I50" s="41">
        <f>SUM(I46:I49)</f>
        <v>1656</v>
      </c>
      <c r="J50" s="41">
        <f>SUM(J46:J49)</f>
        <v>4</v>
      </c>
      <c r="K50" s="54">
        <f t="shared" si="7"/>
        <v>2.4154589371980675E-3</v>
      </c>
      <c r="Q50" s="28"/>
    </row>
    <row r="51" spans="1:17" x14ac:dyDescent="0.25">
      <c r="A51" s="63" t="s">
        <v>10</v>
      </c>
      <c r="B51" s="40" t="s">
        <v>37</v>
      </c>
      <c r="C51" s="14"/>
      <c r="D51" s="14"/>
      <c r="E51" s="15"/>
      <c r="F51" s="14"/>
      <c r="G51" s="29"/>
      <c r="H51" s="30"/>
      <c r="I51" s="14">
        <v>17</v>
      </c>
      <c r="J51" s="29">
        <v>0</v>
      </c>
      <c r="K51" s="30">
        <f t="shared" si="7"/>
        <v>0</v>
      </c>
      <c r="Q51" s="28"/>
    </row>
    <row r="52" spans="1:17" x14ac:dyDescent="0.25">
      <c r="A52" s="64"/>
      <c r="B52" s="40" t="s">
        <v>38</v>
      </c>
      <c r="C52" s="14"/>
      <c r="D52" s="14"/>
      <c r="E52" s="15"/>
      <c r="F52" s="14"/>
      <c r="G52" s="29"/>
      <c r="H52" s="30"/>
      <c r="I52" s="14">
        <v>45</v>
      </c>
      <c r="J52" s="29">
        <v>0</v>
      </c>
      <c r="K52" s="30">
        <f t="shared" si="7"/>
        <v>0</v>
      </c>
      <c r="Q52" s="28"/>
    </row>
    <row r="53" spans="1:17" x14ac:dyDescent="0.25">
      <c r="A53" s="64"/>
      <c r="B53" s="40" t="s">
        <v>39</v>
      </c>
      <c r="C53" s="14"/>
      <c r="D53" s="14"/>
      <c r="E53" s="15"/>
      <c r="F53" s="14"/>
      <c r="G53" s="29"/>
      <c r="H53" s="30"/>
      <c r="I53" s="14">
        <v>46</v>
      </c>
      <c r="J53" s="29">
        <v>0</v>
      </c>
      <c r="K53" s="30">
        <f t="shared" si="7"/>
        <v>0</v>
      </c>
      <c r="Q53" s="28"/>
    </row>
    <row r="54" spans="1:17" x14ac:dyDescent="0.25">
      <c r="A54" s="64"/>
      <c r="B54" s="40" t="s">
        <v>40</v>
      </c>
      <c r="C54" s="14"/>
      <c r="D54" s="14"/>
      <c r="E54" s="15"/>
      <c r="F54" s="14"/>
      <c r="G54" s="29"/>
      <c r="H54" s="30"/>
      <c r="I54" s="14">
        <v>100</v>
      </c>
      <c r="J54" s="29">
        <v>0</v>
      </c>
      <c r="K54" s="30">
        <f t="shared" si="7"/>
        <v>0</v>
      </c>
      <c r="Q54" s="28"/>
    </row>
    <row r="55" spans="1:17" x14ac:dyDescent="0.25">
      <c r="A55" s="64"/>
      <c r="B55" s="40" t="s">
        <v>41</v>
      </c>
      <c r="C55" s="14"/>
      <c r="D55" s="14"/>
      <c r="E55" s="15"/>
      <c r="F55" s="14"/>
      <c r="G55" s="29"/>
      <c r="H55" s="30"/>
      <c r="I55" s="14">
        <v>61</v>
      </c>
      <c r="J55" s="29">
        <v>0</v>
      </c>
      <c r="K55" s="30">
        <f t="shared" si="7"/>
        <v>0</v>
      </c>
      <c r="Q55" s="28"/>
    </row>
    <row r="56" spans="1:17" x14ac:dyDescent="0.25">
      <c r="A56" s="64"/>
      <c r="B56" s="40" t="s">
        <v>42</v>
      </c>
      <c r="C56" s="14"/>
      <c r="D56" s="14"/>
      <c r="E56" s="15"/>
      <c r="F56" s="14"/>
      <c r="G56" s="29"/>
      <c r="H56" s="30"/>
      <c r="I56" s="14">
        <v>27</v>
      </c>
      <c r="J56" s="29">
        <v>2</v>
      </c>
      <c r="K56" s="30">
        <f t="shared" si="7"/>
        <v>7.407407407407407E-2</v>
      </c>
      <c r="Q56" s="28"/>
    </row>
    <row r="57" spans="1:17" x14ac:dyDescent="0.25">
      <c r="A57" s="64"/>
      <c r="B57" s="40" t="s">
        <v>43</v>
      </c>
      <c r="C57" s="14"/>
      <c r="D57" s="14"/>
      <c r="E57" s="15"/>
      <c r="F57" s="14"/>
      <c r="G57" s="29"/>
      <c r="H57" s="30"/>
      <c r="I57" s="14">
        <v>57</v>
      </c>
      <c r="J57" s="29">
        <v>0</v>
      </c>
      <c r="K57" s="30">
        <f t="shared" si="7"/>
        <v>0</v>
      </c>
      <c r="Q57" s="28"/>
    </row>
    <row r="58" spans="1:17" x14ac:dyDescent="0.25">
      <c r="A58" s="64"/>
      <c r="B58" s="40" t="s">
        <v>44</v>
      </c>
      <c r="C58" s="14"/>
      <c r="D58" s="14"/>
      <c r="E58" s="15"/>
      <c r="F58" s="14"/>
      <c r="G58" s="29"/>
      <c r="H58" s="30"/>
      <c r="I58" s="14">
        <v>76</v>
      </c>
      <c r="J58" s="29">
        <v>0</v>
      </c>
      <c r="K58" s="30">
        <f t="shared" si="7"/>
        <v>0</v>
      </c>
      <c r="Q58" s="28"/>
    </row>
    <row r="59" spans="1:17" x14ac:dyDescent="0.25">
      <c r="A59" s="64"/>
      <c r="B59" s="40" t="s">
        <v>45</v>
      </c>
      <c r="C59" s="14"/>
      <c r="D59" s="14"/>
      <c r="E59" s="15"/>
      <c r="F59" s="14"/>
      <c r="G59" s="29"/>
      <c r="H59" s="30"/>
      <c r="I59" s="14">
        <v>69</v>
      </c>
      <c r="J59" s="29">
        <v>0</v>
      </c>
      <c r="K59" s="30">
        <f t="shared" si="7"/>
        <v>0</v>
      </c>
      <c r="Q59" s="28"/>
    </row>
    <row r="60" spans="1:17" x14ac:dyDescent="0.25">
      <c r="A60" s="64"/>
      <c r="B60" s="40" t="s">
        <v>46</v>
      </c>
      <c r="C60" s="14"/>
      <c r="D60" s="14"/>
      <c r="E60" s="15"/>
      <c r="F60" s="14"/>
      <c r="G60" s="29"/>
      <c r="H60" s="30"/>
      <c r="I60" s="14">
        <v>7</v>
      </c>
      <c r="J60" s="29">
        <v>0</v>
      </c>
      <c r="K60" s="30">
        <f t="shared" si="7"/>
        <v>0</v>
      </c>
      <c r="Q60" s="28"/>
    </row>
    <row r="61" spans="1:17" x14ac:dyDescent="0.25">
      <c r="A61" s="64"/>
      <c r="B61" s="40" t="s">
        <v>47</v>
      </c>
      <c r="C61" s="14"/>
      <c r="D61" s="14"/>
      <c r="E61" s="15"/>
      <c r="F61" s="14"/>
      <c r="G61" s="29"/>
      <c r="H61" s="30"/>
      <c r="I61" s="14">
        <v>60</v>
      </c>
      <c r="J61" s="29">
        <v>0</v>
      </c>
      <c r="K61" s="30">
        <f t="shared" si="7"/>
        <v>0</v>
      </c>
      <c r="Q61" s="28"/>
    </row>
    <row r="62" spans="1:17" x14ac:dyDescent="0.25">
      <c r="A62" s="64"/>
      <c r="B62" s="40" t="s">
        <v>48</v>
      </c>
      <c r="C62" s="14"/>
      <c r="D62" s="14"/>
      <c r="E62" s="15"/>
      <c r="F62" s="14"/>
      <c r="G62" s="29"/>
      <c r="H62" s="30"/>
      <c r="I62" s="14">
        <v>101</v>
      </c>
      <c r="J62" s="29">
        <v>2</v>
      </c>
      <c r="K62" s="30">
        <f t="shared" si="7"/>
        <v>1.9801980198019802E-2</v>
      </c>
      <c r="Q62" s="28"/>
    </row>
    <row r="63" spans="1:17" x14ac:dyDescent="0.25">
      <c r="A63" s="65"/>
      <c r="B63" s="41" t="s">
        <v>11</v>
      </c>
      <c r="C63" s="16">
        <f>SUM(C51:C62)</f>
        <v>0</v>
      </c>
      <c r="D63" s="16">
        <f>SUM(D51:D62)</f>
        <v>0</v>
      </c>
      <c r="E63" s="17">
        <v>0</v>
      </c>
      <c r="F63" s="16">
        <f>SUM(F51:F62)</f>
        <v>0</v>
      </c>
      <c r="G63" s="16">
        <f>SUM(G51:G62)</f>
        <v>0</v>
      </c>
      <c r="H63" s="54">
        <v>0</v>
      </c>
      <c r="I63" s="16">
        <f>SUM(I51:I62)</f>
        <v>666</v>
      </c>
      <c r="J63" s="16">
        <f>SUM(J51:J62)</f>
        <v>4</v>
      </c>
      <c r="K63" s="54">
        <f t="shared" si="7"/>
        <v>6.006006006006006E-3</v>
      </c>
      <c r="Q63" s="28"/>
    </row>
    <row r="64" spans="1:17" x14ac:dyDescent="0.25">
      <c r="A64" s="52" t="s">
        <v>63</v>
      </c>
      <c r="B64" s="40" t="s">
        <v>54</v>
      </c>
      <c r="C64" s="40">
        <v>3</v>
      </c>
      <c r="D64" s="40">
        <v>0</v>
      </c>
      <c r="E64" s="56">
        <f>D64/C64</f>
        <v>0</v>
      </c>
      <c r="F64" s="14"/>
      <c r="G64" s="29"/>
      <c r="H64" s="30"/>
      <c r="I64" s="53">
        <v>232</v>
      </c>
      <c r="J64" s="53">
        <v>0</v>
      </c>
      <c r="K64" s="54">
        <f>J64/I64</f>
        <v>0</v>
      </c>
      <c r="Q64" s="28"/>
    </row>
    <row r="65" spans="1:18" x14ac:dyDescent="0.25">
      <c r="A65" s="18" t="s">
        <v>12</v>
      </c>
      <c r="B65" s="19"/>
      <c r="C65" s="20">
        <f>SUM(C45,C50,C63,C64)</f>
        <v>5</v>
      </c>
      <c r="D65" s="20">
        <f>SUM(D45,D50,D63)</f>
        <v>0</v>
      </c>
      <c r="E65" s="17">
        <f t="shared" si="8"/>
        <v>0</v>
      </c>
      <c r="F65" s="20">
        <f>SUM(F45,F50,F63)</f>
        <v>1</v>
      </c>
      <c r="G65" s="20">
        <f>SUM(G45,G50,G63)</f>
        <v>1</v>
      </c>
      <c r="H65" s="54">
        <f t="shared" si="9"/>
        <v>1</v>
      </c>
      <c r="I65" s="20">
        <f>SUM(I45,I50,I63,I64)</f>
        <v>3917</v>
      </c>
      <c r="J65" s="20">
        <f>SUM(J45,J50,J63)</f>
        <v>24</v>
      </c>
      <c r="K65" s="54">
        <f t="shared" si="7"/>
        <v>6.1271381159050294E-3</v>
      </c>
      <c r="Q65" s="28"/>
    </row>
    <row r="66" spans="1:18" ht="30" x14ac:dyDescent="0.25">
      <c r="A66" s="22" t="s">
        <v>13</v>
      </c>
      <c r="B66" s="23" t="s">
        <v>14</v>
      </c>
      <c r="C66" s="20"/>
      <c r="D66" s="20"/>
      <c r="E66" s="17"/>
      <c r="F66" s="20"/>
      <c r="G66" s="55"/>
      <c r="H66" s="54"/>
      <c r="I66" s="55">
        <v>45</v>
      </c>
      <c r="J66" s="55">
        <v>0</v>
      </c>
      <c r="K66" s="54">
        <f t="shared" si="7"/>
        <v>0</v>
      </c>
      <c r="Q66" s="28"/>
    </row>
    <row r="67" spans="1:18" ht="15.75" x14ac:dyDescent="0.25">
      <c r="A67" s="24" t="s">
        <v>12</v>
      </c>
      <c r="B67" s="25" t="s">
        <v>15</v>
      </c>
      <c r="C67" s="26">
        <f>SUM(C65:C66)</f>
        <v>5</v>
      </c>
      <c r="D67" s="26">
        <f>SUM(D65:D66)</f>
        <v>0</v>
      </c>
      <c r="E67" s="17">
        <f t="shared" si="8"/>
        <v>0</v>
      </c>
      <c r="F67" s="26">
        <f>SUM(F65:F66)</f>
        <v>1</v>
      </c>
      <c r="G67" s="26">
        <f>SUM(G65:G66)</f>
        <v>1</v>
      </c>
      <c r="H67" s="54">
        <f t="shared" si="9"/>
        <v>1</v>
      </c>
      <c r="I67" s="26">
        <f>SUM(I65:I66)</f>
        <v>3962</v>
      </c>
      <c r="J67" s="26">
        <f>SUM(J65:J66)</f>
        <v>24</v>
      </c>
      <c r="K67" s="54">
        <f t="shared" si="7"/>
        <v>6.0575466935890963E-3</v>
      </c>
      <c r="Q67" s="28"/>
    </row>
    <row r="68" spans="1:18" x14ac:dyDescent="0.25">
      <c r="A68" s="50"/>
    </row>
    <row r="69" spans="1:18" x14ac:dyDescent="0.25">
      <c r="A69" s="50"/>
    </row>
    <row r="70" spans="1:18" x14ac:dyDescent="0.25">
      <c r="A70" s="13" t="s">
        <v>28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x14ac:dyDescent="0.25">
      <c r="A71" s="59" t="s">
        <v>4</v>
      </c>
      <c r="B71" s="59" t="s">
        <v>5</v>
      </c>
      <c r="C71" s="60" t="s">
        <v>71</v>
      </c>
      <c r="D71" s="60" t="s">
        <v>61</v>
      </c>
      <c r="E71" s="60" t="s">
        <v>62</v>
      </c>
      <c r="F71" s="69" t="s">
        <v>16</v>
      </c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x14ac:dyDescent="0.25">
      <c r="A72" s="59"/>
      <c r="B72" s="59"/>
      <c r="C72" s="61"/>
      <c r="D72" s="61"/>
      <c r="E72" s="61"/>
      <c r="F72" s="69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x14ac:dyDescent="0.25">
      <c r="A73" s="59"/>
      <c r="B73" s="59"/>
      <c r="C73" s="61"/>
      <c r="D73" s="61"/>
      <c r="E73" s="61"/>
      <c r="F73" s="69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32.25" customHeight="1" x14ac:dyDescent="0.25">
      <c r="A74" s="59"/>
      <c r="B74" s="59"/>
      <c r="C74" s="62"/>
      <c r="D74" s="62"/>
      <c r="E74" s="62"/>
      <c r="F74" s="69"/>
      <c r="G74" s="51"/>
      <c r="H74" s="51"/>
      <c r="I74" s="34" t="s">
        <v>20</v>
      </c>
      <c r="J74" s="34" t="s">
        <v>21</v>
      </c>
      <c r="K74" s="34" t="s">
        <v>22</v>
      </c>
      <c r="L74" s="34" t="s">
        <v>23</v>
      </c>
      <c r="M74" s="57"/>
      <c r="N74" s="57"/>
      <c r="O74" s="57"/>
      <c r="P74" s="57"/>
      <c r="Q74" s="57"/>
      <c r="R74" s="57"/>
    </row>
    <row r="75" spans="1:18" x14ac:dyDescent="0.25">
      <c r="A75" s="59" t="s">
        <v>6</v>
      </c>
      <c r="B75" s="39" t="s">
        <v>31</v>
      </c>
      <c r="C75" s="14">
        <v>453</v>
      </c>
      <c r="D75" s="14">
        <v>41</v>
      </c>
      <c r="E75" s="15">
        <f>D75/C75</f>
        <v>9.0507726269315678E-2</v>
      </c>
      <c r="F75" s="32" t="str">
        <f>ROUND(I75*100,0)&amp;-ROUND(J75*100,0)&amp;"%"</f>
        <v>7-12%</v>
      </c>
      <c r="G75" s="27">
        <f t="shared" ref="G75:G99" si="10">$E$100</f>
        <v>5.3020961775585698E-2</v>
      </c>
      <c r="H75" s="27"/>
      <c r="I75" s="35">
        <v>6.7417505914935991E-2</v>
      </c>
      <c r="J75" s="35">
        <v>0.12048454298924756</v>
      </c>
      <c r="K75" s="36">
        <f>E75-I75</f>
        <v>2.3090220354379687E-2</v>
      </c>
      <c r="L75" s="36">
        <f>J75-E75</f>
        <v>2.9976816719931881E-2</v>
      </c>
      <c r="M75" s="57"/>
      <c r="N75" s="57"/>
      <c r="O75" s="57"/>
      <c r="P75" s="57"/>
      <c r="Q75" s="57"/>
      <c r="R75" s="57"/>
    </row>
    <row r="76" spans="1:18" x14ac:dyDescent="0.25">
      <c r="A76" s="59"/>
      <c r="B76" s="39" t="s">
        <v>55</v>
      </c>
      <c r="C76" s="14">
        <v>0</v>
      </c>
      <c r="D76" s="14">
        <v>0</v>
      </c>
      <c r="E76" s="15">
        <v>0</v>
      </c>
      <c r="F76" s="32" t="s">
        <v>24</v>
      </c>
      <c r="G76" s="27">
        <f t="shared" si="10"/>
        <v>5.3020961775585698E-2</v>
      </c>
      <c r="H76" s="27"/>
      <c r="I76" s="35" t="e">
        <v>#DIV/0!</v>
      </c>
      <c r="J76" s="35" t="e">
        <v>#DIV/0!</v>
      </c>
      <c r="K76" s="36" t="e">
        <f t="shared" ref="K76:K95" si="11">E76-I76</f>
        <v>#DIV/0!</v>
      </c>
      <c r="L76" s="36" t="e">
        <f t="shared" ref="L76:L89" si="12">J76-E76</f>
        <v>#DIV/0!</v>
      </c>
      <c r="M76" s="57"/>
      <c r="N76" s="57"/>
      <c r="O76" s="57"/>
      <c r="P76" s="57"/>
      <c r="Q76" s="57"/>
      <c r="R76" s="57"/>
    </row>
    <row r="77" spans="1:18" x14ac:dyDescent="0.25">
      <c r="A77" s="59"/>
      <c r="B77" s="40" t="s">
        <v>32</v>
      </c>
      <c r="C77" s="14">
        <v>380</v>
      </c>
      <c r="D77" s="14">
        <v>28</v>
      </c>
      <c r="E77" s="15">
        <f t="shared" ref="E77" si="13">D77/C77</f>
        <v>7.3684210526315783E-2</v>
      </c>
      <c r="F77" s="32" t="str">
        <f t="shared" ref="F77" si="14">ROUND(I77*100,0)&amp;-ROUND(J77*100,0)&amp;"%"</f>
        <v>5-10%</v>
      </c>
      <c r="G77" s="27">
        <f t="shared" si="10"/>
        <v>5.3020961775585698E-2</v>
      </c>
      <c r="H77" s="27"/>
      <c r="I77" s="35">
        <v>5.1468846798852448E-2</v>
      </c>
      <c r="J77" s="35">
        <v>0.10443261788615786</v>
      </c>
      <c r="K77" s="36">
        <f t="shared" si="11"/>
        <v>2.2215363727463334E-2</v>
      </c>
      <c r="L77" s="36">
        <f t="shared" si="12"/>
        <v>3.0748407359842078E-2</v>
      </c>
      <c r="M77" s="57"/>
      <c r="N77" s="57"/>
      <c r="O77" s="57"/>
      <c r="P77" s="57"/>
      <c r="Q77" s="57"/>
      <c r="R77" s="57"/>
    </row>
    <row r="78" spans="1:18" x14ac:dyDescent="0.25">
      <c r="A78" s="59"/>
      <c r="B78" s="41" t="s">
        <v>7</v>
      </c>
      <c r="C78" s="41">
        <v>833</v>
      </c>
      <c r="D78" s="41">
        <v>69</v>
      </c>
      <c r="E78" s="17">
        <f t="shared" ref="E78:E100" si="15">D78/C78</f>
        <v>8.2833133253301314E-2</v>
      </c>
      <c r="F78" s="33" t="str">
        <f t="shared" ref="F78:F82" si="16">ROUND(I78*100,0)&amp;-ROUND(J78*100,0)&amp;"%"</f>
        <v>7-10%</v>
      </c>
      <c r="G78" s="27">
        <f t="shared" si="10"/>
        <v>5.3020961775585698E-2</v>
      </c>
      <c r="H78" s="27"/>
      <c r="I78" s="35">
        <v>6.5975549084728566E-2</v>
      </c>
      <c r="J78" s="35">
        <v>0.10352064921452531</v>
      </c>
      <c r="K78" s="36">
        <f t="shared" si="11"/>
        <v>1.6857584168572748E-2</v>
      </c>
      <c r="L78" s="36">
        <f t="shared" si="12"/>
        <v>2.0687515961223993E-2</v>
      </c>
      <c r="M78" s="57"/>
      <c r="N78" s="57"/>
      <c r="O78" s="57"/>
      <c r="P78" s="57"/>
      <c r="Q78" s="57"/>
      <c r="R78" s="57"/>
    </row>
    <row r="79" spans="1:18" x14ac:dyDescent="0.25">
      <c r="A79" s="59" t="s">
        <v>8</v>
      </c>
      <c r="B79" s="40" t="s">
        <v>33</v>
      </c>
      <c r="C79" s="14">
        <v>241</v>
      </c>
      <c r="D79" s="14">
        <v>7</v>
      </c>
      <c r="E79" s="15">
        <f t="shared" si="15"/>
        <v>2.9045643153526972E-2</v>
      </c>
      <c r="F79" s="32" t="str">
        <f t="shared" si="16"/>
        <v>1-6%</v>
      </c>
      <c r="G79" s="27">
        <f t="shared" si="10"/>
        <v>5.3020961775585698E-2</v>
      </c>
      <c r="H79" s="27"/>
      <c r="I79" s="35">
        <v>1.4139541598401102E-2</v>
      </c>
      <c r="J79" s="35">
        <v>5.8729834470749032E-2</v>
      </c>
      <c r="K79" s="36">
        <f t="shared" si="11"/>
        <v>1.490610155512587E-2</v>
      </c>
      <c r="L79" s="36">
        <f t="shared" si="12"/>
        <v>2.968419131722206E-2</v>
      </c>
      <c r="M79" s="57"/>
      <c r="N79" s="57"/>
      <c r="O79" s="57"/>
      <c r="P79" s="57"/>
      <c r="Q79" s="57"/>
      <c r="R79" s="57"/>
    </row>
    <row r="80" spans="1:18" x14ac:dyDescent="0.25">
      <c r="A80" s="59"/>
      <c r="B80" s="40" t="s">
        <v>73</v>
      </c>
      <c r="C80" s="14">
        <v>0</v>
      </c>
      <c r="D80" s="14">
        <v>0</v>
      </c>
      <c r="E80" s="15">
        <v>0</v>
      </c>
      <c r="F80" s="32" t="s">
        <v>24</v>
      </c>
      <c r="G80" s="27">
        <f t="shared" si="10"/>
        <v>5.3020961775585698E-2</v>
      </c>
      <c r="H80" s="27"/>
      <c r="I80" s="35" t="e">
        <v>#DIV/0!</v>
      </c>
      <c r="J80" s="35" t="e">
        <v>#DIV/0!</v>
      </c>
      <c r="K80" s="36" t="e">
        <f t="shared" si="11"/>
        <v>#DIV/0!</v>
      </c>
      <c r="L80" s="36" t="e">
        <f t="shared" si="12"/>
        <v>#DIV/0!</v>
      </c>
      <c r="M80" s="57"/>
      <c r="N80" s="57"/>
      <c r="O80" s="57"/>
      <c r="P80" s="57"/>
      <c r="Q80" s="57"/>
      <c r="R80" s="57"/>
    </row>
    <row r="81" spans="1:18" x14ac:dyDescent="0.25">
      <c r="A81" s="59"/>
      <c r="B81" s="42" t="s">
        <v>34</v>
      </c>
      <c r="C81" s="14">
        <v>194</v>
      </c>
      <c r="D81" s="14">
        <v>1</v>
      </c>
      <c r="E81" s="15">
        <f t="shared" si="15"/>
        <v>5.1546391752577319E-3</v>
      </c>
      <c r="F81" s="32" t="str">
        <f t="shared" si="16"/>
        <v>0-3%</v>
      </c>
      <c r="G81" s="27">
        <f t="shared" si="10"/>
        <v>5.3020961775585698E-2</v>
      </c>
      <c r="H81" s="27"/>
      <c r="I81" s="35">
        <v>9.1050323435843111E-4</v>
      </c>
      <c r="J81" s="35">
        <v>2.8615379247381112E-2</v>
      </c>
      <c r="K81" s="36">
        <f t="shared" si="11"/>
        <v>4.2441359408993008E-3</v>
      </c>
      <c r="L81" s="36">
        <f t="shared" si="12"/>
        <v>2.3460740072123381E-2</v>
      </c>
      <c r="M81" s="57"/>
      <c r="N81" s="57"/>
      <c r="O81" s="57"/>
      <c r="P81" s="57"/>
      <c r="Q81" s="57"/>
      <c r="R81" s="57"/>
    </row>
    <row r="82" spans="1:18" x14ac:dyDescent="0.25">
      <c r="A82" s="59"/>
      <c r="B82" s="40" t="s">
        <v>36</v>
      </c>
      <c r="C82" s="14">
        <v>119</v>
      </c>
      <c r="D82" s="14">
        <v>2</v>
      </c>
      <c r="E82" s="15">
        <f t="shared" si="15"/>
        <v>1.680672268907563E-2</v>
      </c>
      <c r="F82" s="32" t="str">
        <f t="shared" si="16"/>
        <v>0-6%</v>
      </c>
      <c r="G82" s="27">
        <f t="shared" si="10"/>
        <v>5.3020961775585698E-2</v>
      </c>
      <c r="H82" s="27"/>
      <c r="I82" s="35">
        <v>4.6211861626916616E-3</v>
      </c>
      <c r="J82" s="35">
        <v>5.921267151273113E-2</v>
      </c>
      <c r="K82" s="36">
        <f t="shared" si="11"/>
        <v>1.2185536526383968E-2</v>
      </c>
      <c r="L82" s="36">
        <f t="shared" si="12"/>
        <v>4.2405948823655504E-2</v>
      </c>
      <c r="M82" s="57"/>
      <c r="N82" s="57"/>
      <c r="O82" s="57"/>
      <c r="P82" s="57"/>
      <c r="Q82" s="57"/>
      <c r="R82" s="57"/>
    </row>
    <row r="83" spans="1:18" x14ac:dyDescent="0.25">
      <c r="A83" s="59"/>
      <c r="B83" s="41" t="s">
        <v>9</v>
      </c>
      <c r="C83" s="41">
        <v>554</v>
      </c>
      <c r="D83" s="41">
        <v>10</v>
      </c>
      <c r="E83" s="17">
        <f t="shared" si="15"/>
        <v>1.8050541516245487E-2</v>
      </c>
      <c r="F83" s="33" t="str">
        <f t="shared" ref="F83:F100" si="17">ROUND(I83*100,0)&amp;-ROUND(J83*100,0)&amp;"%"</f>
        <v>1-3%</v>
      </c>
      <c r="G83" s="27">
        <f t="shared" si="10"/>
        <v>5.3020961775585698E-2</v>
      </c>
      <c r="H83" s="27"/>
      <c r="I83" s="35">
        <v>9.8337004914323938E-3</v>
      </c>
      <c r="J83" s="35">
        <v>3.2905044527493661E-2</v>
      </c>
      <c r="K83" s="36">
        <f t="shared" si="11"/>
        <v>8.2168410248130933E-3</v>
      </c>
      <c r="L83" s="36">
        <f t="shared" si="12"/>
        <v>1.4854503011248174E-2</v>
      </c>
      <c r="M83" s="57"/>
      <c r="N83" s="57"/>
      <c r="O83" s="57"/>
      <c r="P83" s="57"/>
      <c r="Q83" s="57"/>
      <c r="R83" s="57"/>
    </row>
    <row r="84" spans="1:18" x14ac:dyDescent="0.25">
      <c r="A84" s="63" t="s">
        <v>10</v>
      </c>
      <c r="B84" s="40" t="s">
        <v>37</v>
      </c>
      <c r="C84" s="14">
        <v>7</v>
      </c>
      <c r="D84" s="14">
        <v>0</v>
      </c>
      <c r="E84" s="15">
        <f t="shared" si="15"/>
        <v>0</v>
      </c>
      <c r="F84" s="32" t="str">
        <f t="shared" si="17"/>
        <v>0-35%</v>
      </c>
      <c r="G84" s="27">
        <f t="shared" si="10"/>
        <v>5.3020961775585698E-2</v>
      </c>
      <c r="H84" s="27"/>
      <c r="I84" s="35">
        <v>9.223864979119142E-12</v>
      </c>
      <c r="J84" s="35">
        <v>0.35432950487545245</v>
      </c>
      <c r="K84" s="36">
        <f t="shared" si="11"/>
        <v>-9.223864979119142E-12</v>
      </c>
      <c r="L84" s="36">
        <f t="shared" si="12"/>
        <v>0.35432950487545245</v>
      </c>
      <c r="M84" s="57"/>
      <c r="N84" s="57"/>
      <c r="O84" s="57"/>
      <c r="P84" s="57"/>
      <c r="Q84" s="57"/>
      <c r="R84" s="57"/>
    </row>
    <row r="85" spans="1:18" x14ac:dyDescent="0.25">
      <c r="A85" s="64"/>
      <c r="B85" s="40" t="s">
        <v>38</v>
      </c>
      <c r="C85" s="14">
        <v>5</v>
      </c>
      <c r="D85" s="14">
        <v>0</v>
      </c>
      <c r="E85" s="15">
        <f t="shared" si="15"/>
        <v>0</v>
      </c>
      <c r="F85" s="32" t="str">
        <f t="shared" si="17"/>
        <v>0-43%</v>
      </c>
      <c r="G85" s="27">
        <f t="shared" si="10"/>
        <v>5.3020961775585698E-2</v>
      </c>
      <c r="H85" s="27"/>
      <c r="I85" s="35">
        <v>1.1310371620259502E-11</v>
      </c>
      <c r="J85" s="35">
        <v>0.43448146576692781</v>
      </c>
      <c r="K85" s="36">
        <f t="shared" si="11"/>
        <v>-1.1310371620259502E-11</v>
      </c>
      <c r="L85" s="36">
        <f t="shared" si="12"/>
        <v>0.43448146576692781</v>
      </c>
      <c r="M85" s="57"/>
      <c r="N85" s="57"/>
      <c r="O85" s="57"/>
      <c r="P85" s="57"/>
      <c r="Q85" s="57"/>
      <c r="R85" s="57"/>
    </row>
    <row r="86" spans="1:18" x14ac:dyDescent="0.25">
      <c r="A86" s="64"/>
      <c r="B86" s="40" t="s">
        <v>39</v>
      </c>
      <c r="C86" s="14">
        <v>22</v>
      </c>
      <c r="D86" s="14">
        <v>1</v>
      </c>
      <c r="E86" s="15">
        <f t="shared" si="15"/>
        <v>4.5454545454545456E-2</v>
      </c>
      <c r="F86" s="32" t="str">
        <f t="shared" si="17"/>
        <v>1-22%</v>
      </c>
      <c r="G86" s="27">
        <f t="shared" si="10"/>
        <v>5.3020961775585698E-2</v>
      </c>
      <c r="H86" s="27"/>
      <c r="I86" s="35">
        <v>8.0694506739040946E-3</v>
      </c>
      <c r="J86" s="35">
        <v>0.21797996755471483</v>
      </c>
      <c r="K86" s="36">
        <f t="shared" si="11"/>
        <v>3.7385094780641365E-2</v>
      </c>
      <c r="L86" s="36">
        <f t="shared" si="12"/>
        <v>0.17252542210016936</v>
      </c>
      <c r="M86" s="57"/>
      <c r="N86" s="57"/>
      <c r="O86" s="57"/>
      <c r="P86" s="57"/>
      <c r="Q86" s="57"/>
      <c r="R86" s="57"/>
    </row>
    <row r="87" spans="1:18" x14ac:dyDescent="0.25">
      <c r="A87" s="64"/>
      <c r="B87" s="40" t="s">
        <v>40</v>
      </c>
      <c r="C87" s="14">
        <v>45</v>
      </c>
      <c r="D87" s="14">
        <v>1</v>
      </c>
      <c r="E87" s="15">
        <f t="shared" si="15"/>
        <v>2.2222222222222223E-2</v>
      </c>
      <c r="F87" s="32" t="str">
        <f t="shared" si="17"/>
        <v>0-12%</v>
      </c>
      <c r="G87" s="27">
        <f t="shared" si="10"/>
        <v>5.3020961775585698E-2</v>
      </c>
      <c r="H87" s="27"/>
      <c r="I87" s="35">
        <v>3.9336100995579605E-3</v>
      </c>
      <c r="J87" s="35">
        <v>0.11566652493004737</v>
      </c>
      <c r="K87" s="36">
        <f t="shared" si="11"/>
        <v>1.8288612122664263E-2</v>
      </c>
      <c r="L87" s="36">
        <f t="shared" si="12"/>
        <v>9.3444302707825139E-2</v>
      </c>
      <c r="M87" s="57"/>
      <c r="N87" s="57"/>
      <c r="O87" s="57"/>
      <c r="P87" s="57"/>
      <c r="Q87" s="57"/>
      <c r="R87" s="57"/>
    </row>
    <row r="88" spans="1:18" x14ac:dyDescent="0.25">
      <c r="A88" s="64"/>
      <c r="B88" s="40" t="s">
        <v>41</v>
      </c>
      <c r="C88" s="14">
        <v>20</v>
      </c>
      <c r="D88" s="14">
        <v>1</v>
      </c>
      <c r="E88" s="15">
        <f t="shared" si="15"/>
        <v>0.05</v>
      </c>
      <c r="F88" s="32" t="str">
        <f t="shared" si="17"/>
        <v>1-24%</v>
      </c>
      <c r="G88" s="27">
        <f t="shared" si="10"/>
        <v>5.3020961775585698E-2</v>
      </c>
      <c r="H88" s="27"/>
      <c r="I88" s="35">
        <v>8.881474182478824E-3</v>
      </c>
      <c r="J88" s="35">
        <v>0.23613067346762545</v>
      </c>
      <c r="K88" s="36">
        <f t="shared" si="11"/>
        <v>4.1118525817521179E-2</v>
      </c>
      <c r="L88" s="36">
        <f t="shared" si="12"/>
        <v>0.18613067346762546</v>
      </c>
      <c r="M88" s="57"/>
      <c r="N88" s="57"/>
      <c r="O88" s="57"/>
      <c r="P88" s="57"/>
      <c r="Q88" s="57"/>
      <c r="R88" s="57"/>
    </row>
    <row r="89" spans="1:18" x14ac:dyDescent="0.25">
      <c r="A89" s="64"/>
      <c r="B89" s="40" t="s">
        <v>42</v>
      </c>
      <c r="C89" s="14">
        <v>4</v>
      </c>
      <c r="D89" s="14">
        <v>0</v>
      </c>
      <c r="E89" s="15">
        <f t="shared" si="15"/>
        <v>0</v>
      </c>
      <c r="F89" s="32" t="str">
        <f t="shared" si="17"/>
        <v>0-49%</v>
      </c>
      <c r="G89" s="27">
        <f t="shared" si="10"/>
        <v>5.3020961775585698E-2</v>
      </c>
      <c r="H89" s="27"/>
      <c r="I89" s="35">
        <v>1.2752755544863424E-11</v>
      </c>
      <c r="J89" s="35">
        <v>0.48988982039941581</v>
      </c>
      <c r="K89" s="36">
        <f t="shared" si="11"/>
        <v>-1.2752755544863424E-11</v>
      </c>
      <c r="L89" s="36">
        <f t="shared" si="12"/>
        <v>0.48988982039941581</v>
      </c>
      <c r="M89" s="57"/>
      <c r="N89" s="57"/>
      <c r="O89" s="57"/>
      <c r="P89" s="57"/>
      <c r="Q89" s="57"/>
      <c r="R89" s="57"/>
    </row>
    <row r="90" spans="1:18" x14ac:dyDescent="0.25">
      <c r="A90" s="64"/>
      <c r="B90" s="40" t="s">
        <v>43</v>
      </c>
      <c r="C90" s="14">
        <v>22</v>
      </c>
      <c r="D90" s="14">
        <v>0</v>
      </c>
      <c r="E90" s="15">
        <f t="shared" si="15"/>
        <v>0</v>
      </c>
      <c r="F90" s="32" t="str">
        <f t="shared" si="17"/>
        <v>0-15%</v>
      </c>
      <c r="G90" s="27">
        <f t="shared" si="10"/>
        <v>5.3020961775585698E-2</v>
      </c>
      <c r="H90" s="27"/>
      <c r="I90" s="35">
        <v>3.8697532290416965E-12</v>
      </c>
      <c r="J90" s="35">
        <v>0.14865436004761107</v>
      </c>
      <c r="K90" s="36">
        <f t="shared" si="11"/>
        <v>-3.8697532290416965E-12</v>
      </c>
      <c r="L90" s="36">
        <f t="shared" ref="L90:L100" si="18">J90-E90</f>
        <v>0.14865436004761107</v>
      </c>
      <c r="M90" s="57"/>
      <c r="N90" s="57"/>
      <c r="O90" s="57"/>
      <c r="P90" s="57"/>
      <c r="Q90" s="57"/>
      <c r="R90" s="57"/>
    </row>
    <row r="91" spans="1:18" x14ac:dyDescent="0.25">
      <c r="A91" s="64"/>
      <c r="B91" s="40" t="s">
        <v>44</v>
      </c>
      <c r="C91" s="14">
        <v>8</v>
      </c>
      <c r="D91" s="14">
        <v>1</v>
      </c>
      <c r="E91" s="15">
        <f t="shared" si="15"/>
        <v>0.125</v>
      </c>
      <c r="F91" s="32" t="str">
        <f t="shared" si="17"/>
        <v>2-47%</v>
      </c>
      <c r="G91" s="27">
        <f t="shared" si="10"/>
        <v>5.3020961775585698E-2</v>
      </c>
      <c r="H91" s="27"/>
      <c r="I91" s="35">
        <v>2.2417555915328728E-2</v>
      </c>
      <c r="J91" s="35">
        <v>0.47088744942501604</v>
      </c>
      <c r="K91" s="36">
        <f t="shared" si="11"/>
        <v>0.10258244408467126</v>
      </c>
      <c r="L91" s="36">
        <f t="shared" si="18"/>
        <v>0.34588744942501604</v>
      </c>
      <c r="M91" s="57"/>
      <c r="N91" s="57"/>
      <c r="O91" s="57"/>
      <c r="P91" s="57"/>
      <c r="Q91" s="57"/>
      <c r="R91" s="57"/>
    </row>
    <row r="92" spans="1:18" x14ac:dyDescent="0.25">
      <c r="A92" s="64"/>
      <c r="B92" s="40" t="s">
        <v>45</v>
      </c>
      <c r="C92" s="14">
        <v>30</v>
      </c>
      <c r="D92" s="14">
        <v>1</v>
      </c>
      <c r="E92" s="15">
        <f t="shared" si="15"/>
        <v>3.3333333333333333E-2</v>
      </c>
      <c r="F92" s="32" t="str">
        <f t="shared" si="17"/>
        <v>1-17%</v>
      </c>
      <c r="G92" s="27">
        <f t="shared" si="10"/>
        <v>5.3020961775585698E-2</v>
      </c>
      <c r="H92" s="27"/>
      <c r="I92" s="35">
        <v>5.9086072448724433E-3</v>
      </c>
      <c r="J92" s="35">
        <v>0.16670351119027679</v>
      </c>
      <c r="K92" s="36">
        <f t="shared" si="11"/>
        <v>2.7424726088460888E-2</v>
      </c>
      <c r="L92" s="36">
        <f t="shared" si="18"/>
        <v>0.13337017785694347</v>
      </c>
      <c r="M92" s="57"/>
      <c r="N92" s="57"/>
      <c r="O92" s="57"/>
      <c r="P92" s="57"/>
      <c r="Q92" s="57"/>
      <c r="R92" s="57"/>
    </row>
    <row r="93" spans="1:18" x14ac:dyDescent="0.25">
      <c r="A93" s="64"/>
      <c r="B93" s="40" t="s">
        <v>46</v>
      </c>
      <c r="C93" s="14">
        <v>1</v>
      </c>
      <c r="D93" s="14">
        <v>0</v>
      </c>
      <c r="E93" s="15">
        <f t="shared" si="15"/>
        <v>0</v>
      </c>
      <c r="F93" s="32" t="str">
        <f t="shared" si="17"/>
        <v>0-79%</v>
      </c>
      <c r="G93" s="27">
        <f t="shared" si="10"/>
        <v>5.3020961775585698E-2</v>
      </c>
      <c r="H93" s="27"/>
      <c r="I93" s="35">
        <v>2.0654999780381003E-11</v>
      </c>
      <c r="J93" s="35">
        <v>0.79345001926555703</v>
      </c>
      <c r="K93" s="36">
        <f t="shared" si="11"/>
        <v>-2.0654999780381003E-11</v>
      </c>
      <c r="L93" s="36">
        <f t="shared" si="18"/>
        <v>0.79345001926555703</v>
      </c>
      <c r="M93" s="57"/>
      <c r="N93" s="57"/>
      <c r="O93" s="57"/>
      <c r="P93" s="57"/>
      <c r="Q93" s="57"/>
      <c r="R93" s="57"/>
    </row>
    <row r="94" spans="1:18" x14ac:dyDescent="0.25">
      <c r="A94" s="64"/>
      <c r="B94" s="40" t="s">
        <v>47</v>
      </c>
      <c r="C94" s="14">
        <v>6</v>
      </c>
      <c r="D94" s="14">
        <v>1</v>
      </c>
      <c r="E94" s="15">
        <f t="shared" si="15"/>
        <v>0.16666666666666666</v>
      </c>
      <c r="F94" s="32" t="str">
        <f t="shared" si="17"/>
        <v>3-56%</v>
      </c>
      <c r="G94" s="27">
        <f t="shared" si="10"/>
        <v>5.3020961775585698E-2</v>
      </c>
      <c r="H94" s="27"/>
      <c r="I94" s="35">
        <v>3.0053456485187684E-2</v>
      </c>
      <c r="J94" s="35">
        <v>0.56350209040989452</v>
      </c>
      <c r="K94" s="36">
        <f t="shared" si="11"/>
        <v>0.13661321018147898</v>
      </c>
      <c r="L94" s="36">
        <f t="shared" si="18"/>
        <v>0.39683542374322789</v>
      </c>
      <c r="M94" s="57"/>
      <c r="N94" s="57"/>
      <c r="O94" s="57"/>
      <c r="P94" s="57"/>
      <c r="Q94" s="57"/>
      <c r="R94" s="57"/>
    </row>
    <row r="95" spans="1:18" x14ac:dyDescent="0.25">
      <c r="A95" s="64"/>
      <c r="B95" s="40" t="s">
        <v>48</v>
      </c>
      <c r="C95" s="14">
        <v>32</v>
      </c>
      <c r="D95" s="14">
        <v>1</v>
      </c>
      <c r="E95" s="15">
        <f t="shared" si="15"/>
        <v>3.125E-2</v>
      </c>
      <c r="F95" s="32" t="str">
        <f t="shared" si="17"/>
        <v>1-16%</v>
      </c>
      <c r="G95" s="27">
        <f t="shared" si="10"/>
        <v>5.3020961775585698E-2</v>
      </c>
      <c r="H95" s="27"/>
      <c r="I95" s="35">
        <v>5.5378759665764138E-3</v>
      </c>
      <c r="J95" s="35">
        <v>0.15744225764796621</v>
      </c>
      <c r="K95" s="36">
        <f t="shared" si="11"/>
        <v>2.5712124033423586E-2</v>
      </c>
      <c r="L95" s="36">
        <f t="shared" si="18"/>
        <v>0.12619225764796621</v>
      </c>
      <c r="M95" s="57"/>
      <c r="N95" s="57"/>
      <c r="O95" s="57"/>
      <c r="P95" s="57"/>
      <c r="Q95" s="57"/>
      <c r="R95" s="57"/>
    </row>
    <row r="96" spans="1:18" x14ac:dyDescent="0.25">
      <c r="A96" s="65"/>
      <c r="B96" s="41" t="s">
        <v>11</v>
      </c>
      <c r="C96" s="16">
        <v>202</v>
      </c>
      <c r="D96" s="16">
        <v>7</v>
      </c>
      <c r="E96" s="17">
        <f t="shared" si="15"/>
        <v>3.4653465346534656E-2</v>
      </c>
      <c r="F96" s="33" t="str">
        <f t="shared" si="17"/>
        <v>2-7%</v>
      </c>
      <c r="G96" s="27">
        <f t="shared" si="10"/>
        <v>5.3020961775585698E-2</v>
      </c>
      <c r="H96" s="27"/>
      <c r="I96" s="35">
        <v>1.6885693135561295E-2</v>
      </c>
      <c r="J96" s="35">
        <v>6.9789968113527001E-2</v>
      </c>
      <c r="K96" s="36">
        <f t="shared" ref="K96:K100" si="19">E96-I96</f>
        <v>1.7767772210973361E-2</v>
      </c>
      <c r="L96" s="36">
        <f t="shared" si="18"/>
        <v>3.5136502766992345E-2</v>
      </c>
      <c r="M96" s="57"/>
      <c r="N96" s="57"/>
      <c r="O96" s="57"/>
      <c r="P96" s="57"/>
      <c r="Q96" s="57"/>
      <c r="R96" s="57"/>
    </row>
    <row r="97" spans="1:18" x14ac:dyDescent="0.25">
      <c r="A97" s="52" t="s">
        <v>63</v>
      </c>
      <c r="B97" s="40" t="s">
        <v>54</v>
      </c>
      <c r="C97" s="41">
        <v>13</v>
      </c>
      <c r="D97" s="41">
        <v>0</v>
      </c>
      <c r="E97" s="17">
        <f>D97/C97</f>
        <v>0</v>
      </c>
      <c r="F97" s="33" t="str">
        <f>ROUND(I97*100,0)&amp;-ROUND(J97*100,0)&amp;"%"</f>
        <v>0-23%</v>
      </c>
      <c r="G97" s="27">
        <f t="shared" si="10"/>
        <v>5.3020961775585698E-2</v>
      </c>
      <c r="H97" s="27"/>
      <c r="I97" s="35">
        <v>5.9377339028855693E-12</v>
      </c>
      <c r="J97" s="35">
        <v>0.22809465648667274</v>
      </c>
      <c r="K97" s="36">
        <f>E97-I97</f>
        <v>-5.9377339028855693E-12</v>
      </c>
      <c r="L97" s="36">
        <f>J97-E97</f>
        <v>0.22809465648667274</v>
      </c>
      <c r="M97" s="57"/>
      <c r="N97" s="57"/>
      <c r="O97" s="57"/>
      <c r="P97" s="57"/>
      <c r="Q97" s="57"/>
      <c r="R97" s="57"/>
    </row>
    <row r="98" spans="1:18" x14ac:dyDescent="0.25">
      <c r="A98" s="18" t="s">
        <v>12</v>
      </c>
      <c r="B98" s="19"/>
      <c r="C98" s="20">
        <v>1602</v>
      </c>
      <c r="D98" s="20">
        <v>86</v>
      </c>
      <c r="E98" s="17">
        <f t="shared" si="15"/>
        <v>5.3682896379525592E-2</v>
      </c>
      <c r="F98" s="33" t="str">
        <f t="shared" si="17"/>
        <v>4-7%</v>
      </c>
      <c r="G98" s="27">
        <f t="shared" si="10"/>
        <v>5.3020961775585698E-2</v>
      </c>
      <c r="H98" s="27"/>
      <c r="I98" s="35">
        <v>4.3675158628884929E-2</v>
      </c>
      <c r="J98" s="35">
        <v>6.5825965499146918E-2</v>
      </c>
      <c r="K98" s="36">
        <f t="shared" si="19"/>
        <v>1.0007737750640663E-2</v>
      </c>
      <c r="L98" s="36">
        <f t="shared" si="18"/>
        <v>1.2143069119621326E-2</v>
      </c>
      <c r="M98" s="57"/>
      <c r="N98" s="57"/>
      <c r="O98" s="57"/>
      <c r="P98" s="57"/>
      <c r="Q98" s="57"/>
      <c r="R98" s="57"/>
    </row>
    <row r="99" spans="1:18" ht="27.75" customHeight="1" x14ac:dyDescent="0.25">
      <c r="A99" s="22" t="s">
        <v>13</v>
      </c>
      <c r="B99" s="23" t="s">
        <v>14</v>
      </c>
      <c r="C99" s="20">
        <v>20</v>
      </c>
      <c r="D99" s="20">
        <v>0</v>
      </c>
      <c r="E99" s="17">
        <f t="shared" si="15"/>
        <v>0</v>
      </c>
      <c r="F99" s="33" t="str">
        <f t="shared" si="17"/>
        <v>0-16%</v>
      </c>
      <c r="G99" s="27">
        <f t="shared" si="10"/>
        <v>5.3020961775585698E-2</v>
      </c>
      <c r="H99" s="27"/>
      <c r="I99" s="35">
        <v>4.1943773045437255E-12</v>
      </c>
      <c r="J99" s="35">
        <v>0.16112460849592153</v>
      </c>
      <c r="K99" s="36">
        <f t="shared" si="19"/>
        <v>-4.1943773045437255E-12</v>
      </c>
      <c r="L99" s="36">
        <f t="shared" si="18"/>
        <v>0.16112460849592153</v>
      </c>
      <c r="M99" s="57"/>
      <c r="N99" s="57"/>
      <c r="O99" s="57"/>
      <c r="P99" s="57"/>
      <c r="Q99" s="57"/>
      <c r="R99" s="57"/>
    </row>
    <row r="100" spans="1:18" ht="15.75" x14ac:dyDescent="0.25">
      <c r="A100" s="24" t="s">
        <v>12</v>
      </c>
      <c r="B100" s="25" t="s">
        <v>15</v>
      </c>
      <c r="C100" s="26">
        <v>1622</v>
      </c>
      <c r="D100" s="26">
        <v>86</v>
      </c>
      <c r="E100" s="17">
        <f t="shared" si="15"/>
        <v>5.3020961775585698E-2</v>
      </c>
      <c r="F100" s="33" t="str">
        <f t="shared" si="17"/>
        <v>4-7%</v>
      </c>
      <c r="G100" s="51"/>
      <c r="H100" s="51"/>
      <c r="I100" s="35">
        <f t="shared" ref="I100" si="20">(((2*C100*(D100/C100))+3.841443202-(1.95996*SQRT(3.841443202+(4*C100*(D100/C100)*(1-(D100/C100))))))/(2*(C100+3.841443202)))</f>
        <v>4.3134115799886019E-2</v>
      </c>
      <c r="J100" s="35">
        <f t="shared" ref="J100" si="21">(((2*C100*(D100/C100))+3.841443202+(1.95996*SQRT(3.841443202+(4*C100*(D100/C100)*(1-(D100/C100))))))/(2*(C100+3.841443202)))</f>
        <v>6.5019999681197135E-2</v>
      </c>
      <c r="K100" s="36">
        <f t="shared" si="19"/>
        <v>9.886845975699679E-3</v>
      </c>
      <c r="L100" s="36">
        <f t="shared" si="18"/>
        <v>1.1999037905611437E-2</v>
      </c>
      <c r="M100" s="57"/>
      <c r="N100" s="57"/>
      <c r="O100" s="57"/>
      <c r="P100" s="57"/>
      <c r="Q100" s="57"/>
      <c r="R100" s="57"/>
    </row>
    <row r="101" spans="1:18" ht="15.75" x14ac:dyDescent="0.25">
      <c r="A101" s="48" t="s">
        <v>53</v>
      </c>
      <c r="B101" s="44"/>
      <c r="C101" s="45"/>
      <c r="D101" s="45"/>
      <c r="E101" s="46"/>
      <c r="F101" s="49"/>
      <c r="G101" s="51"/>
      <c r="H101" s="51"/>
      <c r="I101" s="35"/>
      <c r="J101" s="35"/>
      <c r="K101" s="36"/>
      <c r="L101" s="36"/>
    </row>
    <row r="102" spans="1:18" x14ac:dyDescent="0.25">
      <c r="A102" s="38" t="s">
        <v>56</v>
      </c>
      <c r="B102" s="28"/>
      <c r="G102" s="51"/>
      <c r="H102" s="51"/>
      <c r="I102" s="51"/>
      <c r="J102" s="51"/>
      <c r="K102" s="51"/>
      <c r="L102" s="51"/>
    </row>
    <row r="103" spans="1:18" x14ac:dyDescent="0.25">
      <c r="A103" s="50" t="s">
        <v>68</v>
      </c>
    </row>
    <row r="105" spans="1:18" x14ac:dyDescent="0.25">
      <c r="A105" s="50"/>
      <c r="C105" s="66" t="s">
        <v>66</v>
      </c>
      <c r="D105" s="67"/>
      <c r="E105" s="68"/>
      <c r="F105" s="66" t="s">
        <v>64</v>
      </c>
      <c r="G105" s="67"/>
      <c r="H105" s="68"/>
      <c r="I105" s="66" t="s">
        <v>65</v>
      </c>
      <c r="J105" s="67"/>
      <c r="K105" s="68"/>
    </row>
    <row r="106" spans="1:18" ht="15" customHeight="1" x14ac:dyDescent="0.25">
      <c r="A106" s="59" t="s">
        <v>4</v>
      </c>
      <c r="B106" s="59" t="s">
        <v>5</v>
      </c>
      <c r="C106" s="60" t="s">
        <v>60</v>
      </c>
      <c r="D106" s="60" t="s">
        <v>61</v>
      </c>
      <c r="E106" s="60" t="s">
        <v>62</v>
      </c>
      <c r="F106" s="60" t="s">
        <v>60</v>
      </c>
      <c r="G106" s="60" t="s">
        <v>61</v>
      </c>
      <c r="H106" s="60" t="s">
        <v>62</v>
      </c>
      <c r="I106" s="60" t="s">
        <v>60</v>
      </c>
      <c r="J106" s="60" t="s">
        <v>61</v>
      </c>
      <c r="K106" s="60" t="s">
        <v>62</v>
      </c>
    </row>
    <row r="107" spans="1:18" x14ac:dyDescent="0.25">
      <c r="A107" s="59"/>
      <c r="B107" s="59"/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1:18" x14ac:dyDescent="0.25">
      <c r="A108" s="59"/>
      <c r="B108" s="59"/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1:18" x14ac:dyDescent="0.25">
      <c r="A109" s="59"/>
      <c r="B109" s="59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8" x14ac:dyDescent="0.25">
      <c r="A110" s="59" t="s">
        <v>6</v>
      </c>
      <c r="B110" s="39" t="s">
        <v>31</v>
      </c>
      <c r="C110" s="14"/>
      <c r="D110" s="14"/>
      <c r="E110" s="15"/>
      <c r="F110" s="14"/>
      <c r="G110" s="29"/>
      <c r="H110" s="30"/>
      <c r="I110" s="29">
        <v>453</v>
      </c>
      <c r="J110" s="29">
        <v>41</v>
      </c>
      <c r="K110" s="30">
        <f>J110/I110</f>
        <v>9.0507726269315678E-2</v>
      </c>
    </row>
    <row r="111" spans="1:18" x14ac:dyDescent="0.25">
      <c r="A111" s="59"/>
      <c r="B111" s="39" t="s">
        <v>55</v>
      </c>
      <c r="C111" s="14"/>
      <c r="D111" s="14"/>
      <c r="E111" s="15"/>
      <c r="F111" s="14"/>
      <c r="G111" s="29"/>
      <c r="H111" s="30"/>
      <c r="I111" s="29"/>
      <c r="J111" s="29"/>
      <c r="K111" s="30"/>
    </row>
    <row r="112" spans="1:18" x14ac:dyDescent="0.25">
      <c r="A112" s="59"/>
      <c r="B112" s="40" t="s">
        <v>32</v>
      </c>
      <c r="C112" s="14">
        <v>1</v>
      </c>
      <c r="D112" s="14">
        <v>0</v>
      </c>
      <c r="E112" s="15">
        <f t="shared" ref="E112:E131" si="22">D112/C112</f>
        <v>0</v>
      </c>
      <c r="F112" s="14"/>
      <c r="G112" s="29"/>
      <c r="H112" s="30"/>
      <c r="I112" s="29">
        <v>379</v>
      </c>
      <c r="J112" s="29">
        <v>28</v>
      </c>
      <c r="K112" s="30">
        <f t="shared" ref="K112:K131" si="23">J112/I112</f>
        <v>7.3878627968337732E-2</v>
      </c>
    </row>
    <row r="113" spans="1:11" x14ac:dyDescent="0.25">
      <c r="A113" s="59"/>
      <c r="B113" s="41" t="s">
        <v>7</v>
      </c>
      <c r="C113" s="41">
        <f>SUM(C110:C112)</f>
        <v>1</v>
      </c>
      <c r="D113" s="41">
        <f>SUM(D110:D112)</f>
        <v>0</v>
      </c>
      <c r="E113" s="17">
        <f t="shared" si="22"/>
        <v>0</v>
      </c>
      <c r="F113" s="41">
        <f>SUM(F110:F112)</f>
        <v>0</v>
      </c>
      <c r="G113" s="41">
        <f>SUM(G110:G112)</f>
        <v>0</v>
      </c>
      <c r="H113" s="54">
        <v>0</v>
      </c>
      <c r="I113" s="41">
        <f>SUM(I110:I112)</f>
        <v>832</v>
      </c>
      <c r="J113" s="41">
        <f>SUM(J110:J112)</f>
        <v>69</v>
      </c>
      <c r="K113" s="54">
        <f t="shared" si="23"/>
        <v>8.2932692307692304E-2</v>
      </c>
    </row>
    <row r="114" spans="1:11" x14ac:dyDescent="0.25">
      <c r="A114" s="59" t="s">
        <v>8</v>
      </c>
      <c r="B114" s="40" t="s">
        <v>33</v>
      </c>
      <c r="C114" s="14"/>
      <c r="D114" s="14"/>
      <c r="E114" s="15"/>
      <c r="F114" s="14"/>
      <c r="G114" s="29"/>
      <c r="H114" s="30"/>
      <c r="I114" s="29">
        <v>241</v>
      </c>
      <c r="J114" s="29">
        <v>7</v>
      </c>
      <c r="K114" s="30">
        <f t="shared" si="23"/>
        <v>2.9045643153526972E-2</v>
      </c>
    </row>
    <row r="115" spans="1:11" x14ac:dyDescent="0.25">
      <c r="A115" s="59"/>
      <c r="B115" s="40" t="s">
        <v>35</v>
      </c>
      <c r="C115" s="14"/>
      <c r="D115" s="14"/>
      <c r="E115" s="15"/>
      <c r="F115" s="14"/>
      <c r="G115" s="29"/>
      <c r="H115" s="30"/>
      <c r="I115" s="29"/>
      <c r="J115" s="29"/>
      <c r="K115" s="30"/>
    </row>
    <row r="116" spans="1:11" x14ac:dyDescent="0.25">
      <c r="A116" s="59"/>
      <c r="B116" s="42" t="s">
        <v>34</v>
      </c>
      <c r="C116" s="14"/>
      <c r="D116" s="14"/>
      <c r="E116" s="15"/>
      <c r="F116" s="14"/>
      <c r="G116" s="29"/>
      <c r="H116" s="30"/>
      <c r="I116" s="29">
        <v>194</v>
      </c>
      <c r="J116" s="29">
        <v>1</v>
      </c>
      <c r="K116" s="30">
        <f t="shared" si="23"/>
        <v>5.1546391752577319E-3</v>
      </c>
    </row>
    <row r="117" spans="1:11" x14ac:dyDescent="0.25">
      <c r="A117" s="59"/>
      <c r="B117" s="40" t="s">
        <v>36</v>
      </c>
      <c r="C117" s="14"/>
      <c r="D117" s="14"/>
      <c r="E117" s="15"/>
      <c r="F117" s="14"/>
      <c r="G117" s="29"/>
      <c r="H117" s="30"/>
      <c r="I117" s="29">
        <v>119</v>
      </c>
      <c r="J117" s="29">
        <v>2</v>
      </c>
      <c r="K117" s="30">
        <f t="shared" si="23"/>
        <v>1.680672268907563E-2</v>
      </c>
    </row>
    <row r="118" spans="1:11" x14ac:dyDescent="0.25">
      <c r="A118" s="59"/>
      <c r="B118" s="41" t="s">
        <v>9</v>
      </c>
      <c r="C118" s="41">
        <f>SUM(C114:C117)</f>
        <v>0</v>
      </c>
      <c r="D118" s="41">
        <f>SUM(D114:D117)</f>
        <v>0</v>
      </c>
      <c r="E118" s="17"/>
      <c r="F118" s="41">
        <f>SUM(F114:F117)</f>
        <v>0</v>
      </c>
      <c r="G118" s="41">
        <f>SUM(G114:G117)</f>
        <v>0</v>
      </c>
      <c r="H118" s="54">
        <v>0</v>
      </c>
      <c r="I118" s="41">
        <f>SUM(I114:I117)</f>
        <v>554</v>
      </c>
      <c r="J118" s="41">
        <f>SUM(J114:J117)</f>
        <v>10</v>
      </c>
      <c r="K118" s="54">
        <f t="shared" si="23"/>
        <v>1.8050541516245487E-2</v>
      </c>
    </row>
    <row r="119" spans="1:11" x14ac:dyDescent="0.25">
      <c r="A119" s="63" t="s">
        <v>10</v>
      </c>
      <c r="B119" s="40" t="s">
        <v>37</v>
      </c>
      <c r="C119" s="14"/>
      <c r="D119" s="14"/>
      <c r="E119" s="15"/>
      <c r="F119" s="14"/>
      <c r="G119" s="29"/>
      <c r="H119" s="30"/>
      <c r="I119" s="29">
        <v>7</v>
      </c>
      <c r="J119" s="29">
        <v>0</v>
      </c>
      <c r="K119" s="30">
        <f t="shared" si="23"/>
        <v>0</v>
      </c>
    </row>
    <row r="120" spans="1:11" x14ac:dyDescent="0.25">
      <c r="A120" s="64"/>
      <c r="B120" s="40" t="s">
        <v>38</v>
      </c>
      <c r="C120" s="14"/>
      <c r="D120" s="14"/>
      <c r="E120" s="15"/>
      <c r="F120" s="14"/>
      <c r="G120" s="29"/>
      <c r="H120" s="30"/>
      <c r="I120" s="29">
        <v>5</v>
      </c>
      <c r="J120" s="29">
        <v>0</v>
      </c>
      <c r="K120" s="30">
        <f t="shared" si="23"/>
        <v>0</v>
      </c>
    </row>
    <row r="121" spans="1:11" x14ac:dyDescent="0.25">
      <c r="A121" s="64"/>
      <c r="B121" s="40" t="s">
        <v>39</v>
      </c>
      <c r="C121" s="14"/>
      <c r="D121" s="14"/>
      <c r="E121" s="15"/>
      <c r="F121" s="14"/>
      <c r="G121" s="29"/>
      <c r="H121" s="30"/>
      <c r="I121" s="29">
        <v>22</v>
      </c>
      <c r="J121" s="29">
        <v>1</v>
      </c>
      <c r="K121" s="30">
        <f t="shared" si="23"/>
        <v>4.5454545454545456E-2</v>
      </c>
    </row>
    <row r="122" spans="1:11" x14ac:dyDescent="0.25">
      <c r="A122" s="64"/>
      <c r="B122" s="40" t="s">
        <v>40</v>
      </c>
      <c r="C122" s="14">
        <v>1</v>
      </c>
      <c r="D122" s="14"/>
      <c r="E122" s="15">
        <f t="shared" si="22"/>
        <v>0</v>
      </c>
      <c r="F122" s="14"/>
      <c r="G122" s="29"/>
      <c r="H122" s="30"/>
      <c r="I122" s="29">
        <v>44</v>
      </c>
      <c r="J122" s="29">
        <v>1</v>
      </c>
      <c r="K122" s="30">
        <f t="shared" si="23"/>
        <v>2.2727272727272728E-2</v>
      </c>
    </row>
    <row r="123" spans="1:11" x14ac:dyDescent="0.25">
      <c r="A123" s="64"/>
      <c r="B123" s="40" t="s">
        <v>41</v>
      </c>
      <c r="C123" s="14"/>
      <c r="D123" s="14"/>
      <c r="E123" s="15"/>
      <c r="F123" s="14"/>
      <c r="G123" s="29"/>
      <c r="H123" s="30"/>
      <c r="I123" s="29">
        <v>20</v>
      </c>
      <c r="J123" s="29">
        <v>1</v>
      </c>
      <c r="K123" s="30">
        <f t="shared" si="23"/>
        <v>0.05</v>
      </c>
    </row>
    <row r="124" spans="1:11" x14ac:dyDescent="0.25">
      <c r="A124" s="64"/>
      <c r="B124" s="40" t="s">
        <v>42</v>
      </c>
      <c r="C124" s="14"/>
      <c r="D124" s="14"/>
      <c r="E124" s="15"/>
      <c r="F124" s="14"/>
      <c r="G124" s="29"/>
      <c r="H124" s="30"/>
      <c r="I124" s="29">
        <v>4</v>
      </c>
      <c r="J124" s="29">
        <v>0</v>
      </c>
      <c r="K124" s="30">
        <f t="shared" si="23"/>
        <v>0</v>
      </c>
    </row>
    <row r="125" spans="1:11" x14ac:dyDescent="0.25">
      <c r="A125" s="64"/>
      <c r="B125" s="40" t="s">
        <v>43</v>
      </c>
      <c r="C125" s="14"/>
      <c r="D125" s="14"/>
      <c r="E125" s="15"/>
      <c r="F125" s="14"/>
      <c r="G125" s="29"/>
      <c r="H125" s="30"/>
      <c r="I125" s="29">
        <v>22</v>
      </c>
      <c r="J125" s="29">
        <v>0</v>
      </c>
      <c r="K125" s="30">
        <f t="shared" si="23"/>
        <v>0</v>
      </c>
    </row>
    <row r="126" spans="1:11" x14ac:dyDescent="0.25">
      <c r="A126" s="64"/>
      <c r="B126" s="40" t="s">
        <v>44</v>
      </c>
      <c r="C126" s="14"/>
      <c r="D126" s="14"/>
      <c r="E126" s="15"/>
      <c r="F126" s="14"/>
      <c r="G126" s="29"/>
      <c r="H126" s="30"/>
      <c r="I126" s="29">
        <v>8</v>
      </c>
      <c r="J126" s="29">
        <v>1</v>
      </c>
      <c r="K126" s="30">
        <f t="shared" si="23"/>
        <v>0.125</v>
      </c>
    </row>
    <row r="127" spans="1:11" x14ac:dyDescent="0.25">
      <c r="A127" s="64"/>
      <c r="B127" s="40" t="s">
        <v>45</v>
      </c>
      <c r="C127" s="14"/>
      <c r="D127" s="14"/>
      <c r="E127" s="15"/>
      <c r="F127" s="14"/>
      <c r="G127" s="29"/>
      <c r="H127" s="30"/>
      <c r="I127" s="29">
        <v>30</v>
      </c>
      <c r="J127" s="29">
        <v>1</v>
      </c>
      <c r="K127" s="30">
        <f t="shared" si="23"/>
        <v>3.3333333333333333E-2</v>
      </c>
    </row>
    <row r="128" spans="1:11" x14ac:dyDescent="0.25">
      <c r="A128" s="64"/>
      <c r="B128" s="40" t="s">
        <v>46</v>
      </c>
      <c r="C128" s="14"/>
      <c r="D128" s="14"/>
      <c r="E128" s="15"/>
      <c r="F128" s="14"/>
      <c r="G128" s="29"/>
      <c r="H128" s="30"/>
      <c r="I128" s="29">
        <v>1</v>
      </c>
      <c r="J128" s="29">
        <v>0</v>
      </c>
      <c r="K128" s="30">
        <f t="shared" si="23"/>
        <v>0</v>
      </c>
    </row>
    <row r="129" spans="1:11" x14ac:dyDescent="0.25">
      <c r="A129" s="64"/>
      <c r="B129" s="40" t="s">
        <v>47</v>
      </c>
      <c r="C129" s="14"/>
      <c r="D129" s="14"/>
      <c r="E129" s="15"/>
      <c r="F129" s="14"/>
      <c r="G129" s="29"/>
      <c r="H129" s="30"/>
      <c r="I129" s="29">
        <v>6</v>
      </c>
      <c r="J129" s="29">
        <v>1</v>
      </c>
      <c r="K129" s="30">
        <f t="shared" si="23"/>
        <v>0.16666666666666666</v>
      </c>
    </row>
    <row r="130" spans="1:11" x14ac:dyDescent="0.25">
      <c r="A130" s="64"/>
      <c r="B130" s="40" t="s">
        <v>48</v>
      </c>
      <c r="C130" s="14"/>
      <c r="D130" s="14"/>
      <c r="E130" s="15"/>
      <c r="F130" s="14"/>
      <c r="G130" s="29"/>
      <c r="H130" s="30"/>
      <c r="I130" s="29">
        <v>32</v>
      </c>
      <c r="J130" s="29">
        <v>1</v>
      </c>
      <c r="K130" s="30">
        <f t="shared" si="23"/>
        <v>3.125E-2</v>
      </c>
    </row>
    <row r="131" spans="1:11" x14ac:dyDescent="0.25">
      <c r="A131" s="65"/>
      <c r="B131" s="41" t="s">
        <v>11</v>
      </c>
      <c r="C131" s="16">
        <f>SUM(C119:C130)</f>
        <v>1</v>
      </c>
      <c r="D131" s="16">
        <f>SUM(D119:D130)</f>
        <v>0</v>
      </c>
      <c r="E131" s="17">
        <f t="shared" si="22"/>
        <v>0</v>
      </c>
      <c r="F131" s="16">
        <f>SUM(F119:F130)</f>
        <v>0</v>
      </c>
      <c r="G131" s="16">
        <f>SUM(G119:G130)</f>
        <v>0</v>
      </c>
      <c r="H131" s="54">
        <v>0</v>
      </c>
      <c r="I131" s="16">
        <f>SUM(I119:I130)</f>
        <v>201</v>
      </c>
      <c r="J131" s="16">
        <f>SUM(J119:J130)</f>
        <v>7</v>
      </c>
      <c r="K131" s="54">
        <f t="shared" si="23"/>
        <v>3.482587064676617E-2</v>
      </c>
    </row>
    <row r="132" spans="1:11" x14ac:dyDescent="0.25">
      <c r="A132" s="52" t="s">
        <v>63</v>
      </c>
      <c r="B132" s="40" t="s">
        <v>54</v>
      </c>
      <c r="C132" s="40"/>
      <c r="D132" s="40">
        <v>0</v>
      </c>
      <c r="E132" s="56"/>
      <c r="F132" s="14"/>
      <c r="G132" s="29"/>
      <c r="H132" s="30"/>
      <c r="I132" s="53">
        <v>13</v>
      </c>
      <c r="J132" s="53">
        <v>0</v>
      </c>
      <c r="K132" s="54">
        <f>J132/I132</f>
        <v>0</v>
      </c>
    </row>
    <row r="133" spans="1:11" x14ac:dyDescent="0.25">
      <c r="A133" s="18" t="s">
        <v>12</v>
      </c>
      <c r="B133" s="19"/>
      <c r="C133" s="20">
        <f>SUM(C113,C118,C131,C132)</f>
        <v>2</v>
      </c>
      <c r="D133" s="20">
        <f>SUM(D113,D118,D131)</f>
        <v>0</v>
      </c>
      <c r="E133" s="17">
        <f t="shared" ref="E133:E135" si="24">D133/C133</f>
        <v>0</v>
      </c>
      <c r="F133" s="20">
        <f>SUM(F113,F118,F131)</f>
        <v>0</v>
      </c>
      <c r="G133" s="20">
        <f>SUM(G113,G118,G131)</f>
        <v>0</v>
      </c>
      <c r="H133" s="54">
        <v>0</v>
      </c>
      <c r="I133" s="20">
        <f>SUM(I113,I118,I131,I132)</f>
        <v>1600</v>
      </c>
      <c r="J133" s="20">
        <f>SUM(J113,J118,J131)</f>
        <v>86</v>
      </c>
      <c r="K133" s="54">
        <f t="shared" ref="K133:K135" si="25">J133/I133</f>
        <v>5.3749999999999999E-2</v>
      </c>
    </row>
    <row r="134" spans="1:11" ht="30" x14ac:dyDescent="0.25">
      <c r="A134" s="22" t="s">
        <v>13</v>
      </c>
      <c r="B134" s="23" t="s">
        <v>14</v>
      </c>
      <c r="C134" s="20"/>
      <c r="D134" s="20"/>
      <c r="E134" s="17"/>
      <c r="F134" s="20"/>
      <c r="G134" s="55"/>
      <c r="H134" s="54"/>
      <c r="I134" s="55">
        <v>20</v>
      </c>
      <c r="J134" s="55">
        <v>0</v>
      </c>
      <c r="K134" s="54">
        <v>0</v>
      </c>
    </row>
    <row r="135" spans="1:11" ht="15.75" x14ac:dyDescent="0.25">
      <c r="A135" s="24" t="s">
        <v>12</v>
      </c>
      <c r="B135" s="25" t="s">
        <v>15</v>
      </c>
      <c r="C135" s="26">
        <f>SUM(C133:C134)</f>
        <v>2</v>
      </c>
      <c r="D135" s="26">
        <f>SUM(D133:D134)</f>
        <v>0</v>
      </c>
      <c r="E135" s="17">
        <f t="shared" si="24"/>
        <v>0</v>
      </c>
      <c r="F135" s="26">
        <f>SUM(F133:F134)</f>
        <v>0</v>
      </c>
      <c r="G135" s="26">
        <f>SUM(G133:G134)</f>
        <v>0</v>
      </c>
      <c r="H135" s="54">
        <v>0</v>
      </c>
      <c r="I135" s="26">
        <f>SUM(I133:I134)</f>
        <v>1620</v>
      </c>
      <c r="J135" s="26">
        <f>SUM(J133:J134)</f>
        <v>86</v>
      </c>
      <c r="K135" s="54">
        <f t="shared" si="25"/>
        <v>5.3086419753086422E-2</v>
      </c>
    </row>
  </sheetData>
  <mergeCells count="52">
    <mergeCell ref="K106:K109"/>
    <mergeCell ref="A110:A113"/>
    <mergeCell ref="A114:A118"/>
    <mergeCell ref="A119:A131"/>
    <mergeCell ref="F106:F109"/>
    <mergeCell ref="G106:G109"/>
    <mergeCell ref="H106:H109"/>
    <mergeCell ref="I106:I109"/>
    <mergeCell ref="J106:J109"/>
    <mergeCell ref="A106:A109"/>
    <mergeCell ref="B106:B109"/>
    <mergeCell ref="C106:C109"/>
    <mergeCell ref="D106:D109"/>
    <mergeCell ref="E106:E109"/>
    <mergeCell ref="A84:A96"/>
    <mergeCell ref="C105:E105"/>
    <mergeCell ref="F105:H105"/>
    <mergeCell ref="I105:K105"/>
    <mergeCell ref="K38:K41"/>
    <mergeCell ref="E38:E41"/>
    <mergeCell ref="F71:F74"/>
    <mergeCell ref="A75:A78"/>
    <mergeCell ref="A79:A83"/>
    <mergeCell ref="F37:H37"/>
    <mergeCell ref="I37:K37"/>
    <mergeCell ref="F38:F41"/>
    <mergeCell ref="G38:G41"/>
    <mergeCell ref="H38:H41"/>
    <mergeCell ref="I38:I41"/>
    <mergeCell ref="J38:J41"/>
    <mergeCell ref="F4:F7"/>
    <mergeCell ref="A4:A7"/>
    <mergeCell ref="B4:B7"/>
    <mergeCell ref="C4:C7"/>
    <mergeCell ref="D4:D7"/>
    <mergeCell ref="E4:E7"/>
    <mergeCell ref="A8:A11"/>
    <mergeCell ref="A12:A16"/>
    <mergeCell ref="A71:A74"/>
    <mergeCell ref="D71:D74"/>
    <mergeCell ref="E71:E74"/>
    <mergeCell ref="B71:B74"/>
    <mergeCell ref="C71:C74"/>
    <mergeCell ref="A17:A29"/>
    <mergeCell ref="A51:A63"/>
    <mergeCell ref="C37:E37"/>
    <mergeCell ref="A38:A41"/>
    <mergeCell ref="B38:B41"/>
    <mergeCell ref="A42:A45"/>
    <mergeCell ref="A46:A50"/>
    <mergeCell ref="C38:C41"/>
    <mergeCell ref="D38:D41"/>
  </mergeCells>
  <pageMargins left="0.7" right="0.7" top="0.75" bottom="0.75" header="0.3" footer="0.3"/>
  <pageSetup paperSize="9" orientation="portrait" r:id="rId1"/>
  <ignoredErrors>
    <ignoredError sqref="K76:L8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workbookViewId="0"/>
  </sheetViews>
  <sheetFormatPr defaultRowHeight="15" x14ac:dyDescent="0.25"/>
  <cols>
    <col min="1" max="1" width="18.28515625" customWidth="1"/>
    <col min="2" max="2" width="28.85546875" customWidth="1"/>
    <col min="3" max="3" width="19.28515625" customWidth="1"/>
    <col min="4" max="4" width="20.7109375" customWidth="1"/>
    <col min="5" max="5" width="16.85546875" customWidth="1"/>
    <col min="6" max="6" width="15.140625" customWidth="1"/>
    <col min="7" max="7" width="5.140625" customWidth="1"/>
    <col min="8" max="8" width="5.5703125" customWidth="1"/>
    <col min="9" max="9" width="17.140625" customWidth="1"/>
    <col min="10" max="10" width="12.7109375" customWidth="1"/>
    <col min="11" max="11" width="16.140625" customWidth="1"/>
    <col min="12" max="12" width="16.7109375" customWidth="1"/>
  </cols>
  <sheetData>
    <row r="1" spans="1:12" ht="15.75" x14ac:dyDescent="0.25">
      <c r="A1" s="58" t="s">
        <v>67</v>
      </c>
    </row>
    <row r="3" spans="1:12" x14ac:dyDescent="0.25">
      <c r="A3" s="13" t="s">
        <v>19</v>
      </c>
    </row>
    <row r="4" spans="1:12" ht="15" customHeight="1" x14ac:dyDescent="0.25">
      <c r="A4" s="59" t="s">
        <v>4</v>
      </c>
      <c r="B4" s="59" t="s">
        <v>5</v>
      </c>
      <c r="C4" s="60" t="s">
        <v>25</v>
      </c>
      <c r="D4" s="60" t="s">
        <v>26</v>
      </c>
      <c r="E4" s="60" t="s">
        <v>51</v>
      </c>
      <c r="F4" s="69" t="s">
        <v>16</v>
      </c>
    </row>
    <row r="5" spans="1:12" x14ac:dyDescent="0.25">
      <c r="A5" s="59"/>
      <c r="B5" s="59"/>
      <c r="C5" s="61"/>
      <c r="D5" s="61"/>
      <c r="E5" s="61"/>
      <c r="F5" s="69"/>
    </row>
    <row r="6" spans="1:12" x14ac:dyDescent="0.25">
      <c r="A6" s="59"/>
      <c r="B6" s="59"/>
      <c r="C6" s="61"/>
      <c r="D6" s="61"/>
      <c r="E6" s="61"/>
      <c r="F6" s="69"/>
    </row>
    <row r="7" spans="1:12" ht="9" customHeight="1" x14ac:dyDescent="0.25">
      <c r="A7" s="59"/>
      <c r="B7" s="59"/>
      <c r="C7" s="62"/>
      <c r="D7" s="62"/>
      <c r="E7" s="62"/>
      <c r="F7" s="69"/>
      <c r="I7" s="37" t="s">
        <v>20</v>
      </c>
      <c r="J7" s="37" t="s">
        <v>21</v>
      </c>
      <c r="K7" s="37" t="s">
        <v>22</v>
      </c>
      <c r="L7" s="37" t="s">
        <v>23</v>
      </c>
    </row>
    <row r="8" spans="1:12" x14ac:dyDescent="0.25">
      <c r="A8" s="59" t="s">
        <v>6</v>
      </c>
      <c r="B8" s="39" t="s">
        <v>31</v>
      </c>
      <c r="C8" s="14">
        <v>811</v>
      </c>
      <c r="D8" s="14">
        <v>21</v>
      </c>
      <c r="E8" s="15">
        <v>2.5893958076448828E-2</v>
      </c>
      <c r="F8" s="32" t="str">
        <f>ROUND(I8*100,0)&amp;-ROUND(J8*100,0)&amp;"%"</f>
        <v>2-4%</v>
      </c>
      <c r="G8" s="27">
        <f>$E$31</f>
        <v>9.2927207021166747E-3</v>
      </c>
      <c r="H8" s="27" t="e">
        <f>#REF!</f>
        <v>#REF!</v>
      </c>
      <c r="I8" s="35">
        <f>(((2*C8*(D8/C8))+3.841443202-(1.95996*SQRT(3.841443202+(4*C8*(D8/C8)*(1-(D8/C8))))))/(2*(C8+3.841443202)))</f>
        <v>1.6997671406485847E-2</v>
      </c>
      <c r="J8" s="35">
        <f>(((2*C8*(D8/C8))+3.841443202+(1.95996*SQRT(3.841443202+(4*C8*(D8/C8)*(1-(D8/C8))))))/(2*(C8+3.841443202)))</f>
        <v>3.926044308246493E-2</v>
      </c>
      <c r="K8" s="36">
        <f>E8-I8</f>
        <v>8.8962866699629807E-3</v>
      </c>
      <c r="L8" s="36">
        <f>J8-E8</f>
        <v>1.3366485006016102E-2</v>
      </c>
    </row>
    <row r="9" spans="1:12" x14ac:dyDescent="0.25">
      <c r="A9" s="59"/>
      <c r="B9" s="40" t="s">
        <v>32</v>
      </c>
      <c r="C9" s="14">
        <v>649</v>
      </c>
      <c r="D9" s="14">
        <v>7</v>
      </c>
      <c r="E9" s="15">
        <v>1.078582434514638E-2</v>
      </c>
      <c r="F9" s="32" t="str">
        <f t="shared" ref="F9:F31" si="0">ROUND(I9*100,0)&amp;-ROUND(J9*100,0)&amp;"%"</f>
        <v>1-2%</v>
      </c>
      <c r="G9" s="27">
        <f t="shared" ref="G9:G30" si="1">$E$31</f>
        <v>9.2927207021166747E-3</v>
      </c>
      <c r="H9" s="27" t="e">
        <f>#REF!</f>
        <v>#REF!</v>
      </c>
      <c r="I9" s="35">
        <f t="shared" ref="I9:I31" si="2">(((2*C9*(D9/C9))+3.841443202-(1.95996*SQRT(3.841443202+(4*C9*(D9/C9)*(1-(D9/C9))))))/(2*(C9+3.841443202)))</f>
        <v>5.2342806083568094E-3</v>
      </c>
      <c r="J9" s="35">
        <f t="shared" ref="J9:J31" si="3">(((2*C9*(D9/C9))+3.841443202+(1.95996*SQRT(3.841443202+(4*C9*(D9/C9)*(1-(D9/C9))))))/(2*(C9+3.841443202)))</f>
        <v>2.209462656777594E-2</v>
      </c>
      <c r="K9" s="36">
        <f t="shared" ref="K9:K29" si="4">E9-I9</f>
        <v>5.5515437367895703E-3</v>
      </c>
      <c r="L9" s="36">
        <f t="shared" ref="L9:L29" si="5">J9-E9</f>
        <v>1.130880222262956E-2</v>
      </c>
    </row>
    <row r="10" spans="1:12" x14ac:dyDescent="0.25">
      <c r="A10" s="59"/>
      <c r="B10" s="41" t="s">
        <v>7</v>
      </c>
      <c r="C10" s="16">
        <v>1460</v>
      </c>
      <c r="D10" s="16">
        <v>28</v>
      </c>
      <c r="E10" s="17">
        <v>1.9178082191780823E-2</v>
      </c>
      <c r="F10" s="32" t="str">
        <f t="shared" si="0"/>
        <v>1-3%</v>
      </c>
      <c r="G10" s="27">
        <f t="shared" si="1"/>
        <v>9.2927207021166747E-3</v>
      </c>
      <c r="H10" s="27" t="e">
        <f>#REF!</f>
        <v>#REF!</v>
      </c>
      <c r="I10" s="35">
        <f t="shared" si="2"/>
        <v>1.3301627667448315E-2</v>
      </c>
      <c r="J10" s="35">
        <f t="shared" si="3"/>
        <v>2.7578102497249787E-2</v>
      </c>
      <c r="K10" s="36">
        <f t="shared" si="4"/>
        <v>5.8764545243325077E-3</v>
      </c>
      <c r="L10" s="36">
        <f t="shared" si="5"/>
        <v>8.4000203054689637E-3</v>
      </c>
    </row>
    <row r="11" spans="1:12" x14ac:dyDescent="0.25">
      <c r="A11" s="59" t="s">
        <v>8</v>
      </c>
      <c r="B11" s="40" t="s">
        <v>33</v>
      </c>
      <c r="C11" s="14">
        <v>493</v>
      </c>
      <c r="D11" s="14">
        <v>2</v>
      </c>
      <c r="E11" s="15">
        <v>4.0567951318458417E-3</v>
      </c>
      <c r="F11" s="32" t="s">
        <v>24</v>
      </c>
      <c r="G11" s="27">
        <f t="shared" si="1"/>
        <v>9.2927207021166747E-3</v>
      </c>
      <c r="H11" s="27" t="e">
        <f>#REF!</f>
        <v>#REF!</v>
      </c>
      <c r="I11" s="35">
        <f t="shared" si="2"/>
        <v>1.113228014508469E-3</v>
      </c>
      <c r="J11" s="35">
        <f t="shared" si="3"/>
        <v>1.4669358783130949E-2</v>
      </c>
      <c r="K11" s="36">
        <f t="shared" si="4"/>
        <v>2.9435671173373727E-3</v>
      </c>
      <c r="L11" s="36">
        <f t="shared" si="5"/>
        <v>1.0612563651285108E-2</v>
      </c>
    </row>
    <row r="12" spans="1:12" x14ac:dyDescent="0.25">
      <c r="A12" s="59"/>
      <c r="B12" s="40" t="s">
        <v>35</v>
      </c>
      <c r="C12" s="14">
        <v>348</v>
      </c>
      <c r="D12" s="14">
        <v>1</v>
      </c>
      <c r="E12" s="15">
        <v>2.8735632183908046E-3</v>
      </c>
      <c r="F12" s="32" t="s">
        <v>24</v>
      </c>
      <c r="G12" s="27">
        <f t="shared" si="1"/>
        <v>9.2927207021166747E-3</v>
      </c>
      <c r="H12" s="27" t="e">
        <f>#REF!</f>
        <v>#REF!</v>
      </c>
      <c r="I12" s="35">
        <f t="shared" si="2"/>
        <v>5.0743613793616455E-4</v>
      </c>
      <c r="J12" s="35">
        <f t="shared" si="3"/>
        <v>1.6095051473639193E-2</v>
      </c>
      <c r="K12" s="36">
        <f t="shared" si="4"/>
        <v>2.3661270804546399E-3</v>
      </c>
      <c r="L12" s="36">
        <f t="shared" si="5"/>
        <v>1.3221488255248388E-2</v>
      </c>
    </row>
    <row r="13" spans="1:12" x14ac:dyDescent="0.25">
      <c r="A13" s="59"/>
      <c r="B13" s="42" t="s">
        <v>34</v>
      </c>
      <c r="C13" s="14">
        <v>452</v>
      </c>
      <c r="D13" s="14">
        <v>1</v>
      </c>
      <c r="E13" s="15">
        <v>2.2123893805309734E-3</v>
      </c>
      <c r="F13" s="32" t="s">
        <v>24</v>
      </c>
      <c r="G13" s="27">
        <f t="shared" si="1"/>
        <v>9.2927207021166747E-3</v>
      </c>
      <c r="H13" s="27" t="e">
        <f>#REF!</f>
        <v>#REF!</v>
      </c>
      <c r="I13" s="35">
        <f t="shared" si="2"/>
        <v>3.9064897600829513E-4</v>
      </c>
      <c r="J13" s="35">
        <f t="shared" si="3"/>
        <v>1.2423989291560199E-2</v>
      </c>
      <c r="K13" s="36">
        <f t="shared" si="4"/>
        <v>1.8217404045226782E-3</v>
      </c>
      <c r="L13" s="36">
        <f t="shared" si="5"/>
        <v>1.0211599911029226E-2</v>
      </c>
    </row>
    <row r="14" spans="1:12" x14ac:dyDescent="0.25">
      <c r="A14" s="59"/>
      <c r="B14" s="40" t="s">
        <v>36</v>
      </c>
      <c r="C14" s="14">
        <v>218</v>
      </c>
      <c r="D14" s="14">
        <v>1</v>
      </c>
      <c r="E14" s="15">
        <v>4.5871559633027525E-3</v>
      </c>
      <c r="F14" s="32" t="s">
        <v>24</v>
      </c>
      <c r="G14" s="27">
        <f t="shared" si="1"/>
        <v>9.2927207021166747E-3</v>
      </c>
      <c r="H14" s="27" t="e">
        <f>#REF!</f>
        <v>#REF!</v>
      </c>
      <c r="I14" s="35">
        <f t="shared" si="2"/>
        <v>8.1020743180959878E-4</v>
      </c>
      <c r="J14" s="35">
        <f t="shared" si="3"/>
        <v>2.552140634461636E-2</v>
      </c>
      <c r="K14" s="36">
        <f t="shared" si="4"/>
        <v>3.7769485314931538E-3</v>
      </c>
      <c r="L14" s="36">
        <f t="shared" si="5"/>
        <v>2.0934250381313607E-2</v>
      </c>
    </row>
    <row r="15" spans="1:12" x14ac:dyDescent="0.25">
      <c r="A15" s="59"/>
      <c r="B15" s="41" t="s">
        <v>9</v>
      </c>
      <c r="C15" s="16">
        <v>1511</v>
      </c>
      <c r="D15" s="16">
        <v>5</v>
      </c>
      <c r="E15" s="17">
        <v>3.3090668431502318E-3</v>
      </c>
      <c r="F15" s="32" t="s">
        <v>24</v>
      </c>
      <c r="G15" s="27">
        <f t="shared" si="1"/>
        <v>9.2927207021166747E-3</v>
      </c>
      <c r="H15" s="27" t="e">
        <f>#REF!</f>
        <v>#REF!</v>
      </c>
      <c r="I15" s="35">
        <f t="shared" si="2"/>
        <v>1.4142408105204322E-3</v>
      </c>
      <c r="J15" s="35">
        <f t="shared" si="3"/>
        <v>7.7229816124036559E-3</v>
      </c>
      <c r="K15" s="36">
        <f t="shared" si="4"/>
        <v>1.8948260326297995E-3</v>
      </c>
      <c r="L15" s="36">
        <f t="shared" si="5"/>
        <v>4.4139147692534245E-3</v>
      </c>
    </row>
    <row r="16" spans="1:12" x14ac:dyDescent="0.25">
      <c r="A16" s="59" t="s">
        <v>10</v>
      </c>
      <c r="B16" s="40" t="s">
        <v>37</v>
      </c>
      <c r="C16" s="14">
        <v>17</v>
      </c>
      <c r="D16" s="14">
        <v>2</v>
      </c>
      <c r="E16" s="15">
        <v>0.11764705882352941</v>
      </c>
      <c r="F16" s="32" t="str">
        <f t="shared" si="0"/>
        <v>3-34%</v>
      </c>
      <c r="G16" s="27">
        <f t="shared" si="1"/>
        <v>9.2927207021166747E-3</v>
      </c>
      <c r="H16" s="27" t="e">
        <f>#REF!</f>
        <v>#REF!</v>
      </c>
      <c r="I16" s="35">
        <f t="shared" si="2"/>
        <v>3.2879850523597196E-2</v>
      </c>
      <c r="J16" s="35">
        <f t="shared" si="3"/>
        <v>0.34336296174227859</v>
      </c>
      <c r="K16" s="36">
        <f t="shared" si="4"/>
        <v>8.4767208299932215E-2</v>
      </c>
      <c r="L16" s="36">
        <f t="shared" si="5"/>
        <v>0.22571590291874918</v>
      </c>
    </row>
    <row r="17" spans="1:12" x14ac:dyDescent="0.25">
      <c r="A17" s="59"/>
      <c r="B17" s="40" t="s">
        <v>38</v>
      </c>
      <c r="C17" s="14">
        <v>39</v>
      </c>
      <c r="D17" s="14">
        <v>0</v>
      </c>
      <c r="E17" s="15">
        <v>0</v>
      </c>
      <c r="F17" s="32" t="s">
        <v>24</v>
      </c>
      <c r="G17" s="27">
        <f t="shared" si="1"/>
        <v>9.2927207021166747E-3</v>
      </c>
      <c r="H17" s="27" t="e">
        <f>#REF!</f>
        <v>#REF!</v>
      </c>
      <c r="I17" s="35">
        <f t="shared" si="2"/>
        <v>2.3341885987017523E-12</v>
      </c>
      <c r="J17" s="35">
        <f t="shared" si="3"/>
        <v>8.9666521825312054E-2</v>
      </c>
      <c r="K17" s="36">
        <f t="shared" si="4"/>
        <v>-2.3341885987017523E-12</v>
      </c>
      <c r="L17" s="36">
        <f t="shared" si="5"/>
        <v>8.9666521825312054E-2</v>
      </c>
    </row>
    <row r="18" spans="1:12" x14ac:dyDescent="0.25">
      <c r="A18" s="59"/>
      <c r="B18" s="40" t="s">
        <v>39</v>
      </c>
      <c r="C18" s="14">
        <v>68</v>
      </c>
      <c r="D18" s="14">
        <v>0</v>
      </c>
      <c r="E18" s="15">
        <v>0</v>
      </c>
      <c r="F18" s="32" t="s">
        <v>24</v>
      </c>
      <c r="G18" s="27">
        <f t="shared" si="1"/>
        <v>9.2927207021166747E-3</v>
      </c>
      <c r="H18" s="27" t="e">
        <f>#REF!</f>
        <v>#REF!</v>
      </c>
      <c r="I18" s="35">
        <f t="shared" si="2"/>
        <v>1.3919543346708993E-12</v>
      </c>
      <c r="J18" s="35">
        <f t="shared" si="3"/>
        <v>5.3471130738546438E-2</v>
      </c>
      <c r="K18" s="36">
        <f t="shared" si="4"/>
        <v>-1.3919543346708993E-12</v>
      </c>
      <c r="L18" s="36">
        <f t="shared" si="5"/>
        <v>5.3471130738546438E-2</v>
      </c>
    </row>
    <row r="19" spans="1:12" x14ac:dyDescent="0.25">
      <c r="A19" s="59"/>
      <c r="B19" s="40" t="s">
        <v>40</v>
      </c>
      <c r="C19" s="14">
        <v>79</v>
      </c>
      <c r="D19" s="14">
        <v>1</v>
      </c>
      <c r="E19" s="15">
        <v>1.2658227848101266E-2</v>
      </c>
      <c r="F19" s="32" t="str">
        <f t="shared" si="0"/>
        <v>0-7%</v>
      </c>
      <c r="G19" s="27">
        <f t="shared" si="1"/>
        <v>9.2927207021166747E-3</v>
      </c>
      <c r="H19" s="27" t="e">
        <f>#REF!</f>
        <v>#REF!</v>
      </c>
      <c r="I19" s="35">
        <f t="shared" si="2"/>
        <v>2.2380002319424548E-3</v>
      </c>
      <c r="J19" s="35">
        <f t="shared" si="3"/>
        <v>6.827553715002066E-2</v>
      </c>
      <c r="K19" s="36">
        <f t="shared" si="4"/>
        <v>1.042022761615881E-2</v>
      </c>
      <c r="L19" s="36">
        <f t="shared" si="5"/>
        <v>5.5617309301919396E-2</v>
      </c>
    </row>
    <row r="20" spans="1:12" x14ac:dyDescent="0.25">
      <c r="A20" s="59"/>
      <c r="B20" s="40" t="s">
        <v>41</v>
      </c>
      <c r="C20" s="14">
        <v>69</v>
      </c>
      <c r="D20" s="14">
        <v>0</v>
      </c>
      <c r="E20" s="15">
        <v>0</v>
      </c>
      <c r="F20" s="32" t="s">
        <v>24</v>
      </c>
      <c r="G20" s="27">
        <f t="shared" si="1"/>
        <v>9.2927207021166747E-3</v>
      </c>
      <c r="H20" s="27" t="e">
        <f>#REF!</f>
        <v>#REF!</v>
      </c>
      <c r="I20" s="35">
        <f t="shared" si="2"/>
        <v>1.3728449613048224E-12</v>
      </c>
      <c r="J20" s="35">
        <f t="shared" si="3"/>
        <v>5.2737055075187278E-2</v>
      </c>
      <c r="K20" s="36">
        <f t="shared" si="4"/>
        <v>-1.3728449613048224E-12</v>
      </c>
      <c r="L20" s="36">
        <f t="shared" si="5"/>
        <v>5.2737055075187278E-2</v>
      </c>
    </row>
    <row r="21" spans="1:12" x14ac:dyDescent="0.25">
      <c r="A21" s="59"/>
      <c r="B21" s="40" t="s">
        <v>42</v>
      </c>
      <c r="C21" s="14">
        <v>35</v>
      </c>
      <c r="D21" s="14">
        <v>0</v>
      </c>
      <c r="E21" s="15">
        <v>0</v>
      </c>
      <c r="F21" s="32" t="s">
        <v>24</v>
      </c>
      <c r="G21" s="27">
        <f t="shared" si="1"/>
        <v>9.2927207021166747E-3</v>
      </c>
      <c r="H21" s="27" t="e">
        <f>#REF!</f>
        <v>#REF!</v>
      </c>
      <c r="I21" s="35">
        <f t="shared" si="2"/>
        <v>2.574569841650167E-12</v>
      </c>
      <c r="J21" s="35">
        <f t="shared" si="3"/>
        <v>9.8900629977163118E-2</v>
      </c>
      <c r="K21" s="36">
        <f t="shared" si="4"/>
        <v>-2.574569841650167E-12</v>
      </c>
      <c r="L21" s="36">
        <f t="shared" si="5"/>
        <v>9.8900629977163118E-2</v>
      </c>
    </row>
    <row r="22" spans="1:12" x14ac:dyDescent="0.25">
      <c r="A22" s="59"/>
      <c r="B22" s="40" t="s">
        <v>43</v>
      </c>
      <c r="C22" s="14">
        <v>61</v>
      </c>
      <c r="D22" s="14">
        <v>0</v>
      </c>
      <c r="E22" s="15">
        <v>0</v>
      </c>
      <c r="F22" s="32" t="s">
        <v>24</v>
      </c>
      <c r="G22" s="27">
        <f t="shared" si="1"/>
        <v>9.2927207021166747E-3</v>
      </c>
      <c r="H22" s="27" t="e">
        <f>#REF!</f>
        <v>#REF!</v>
      </c>
      <c r="I22" s="35">
        <f t="shared" si="2"/>
        <v>1.5422236664675697E-12</v>
      </c>
      <c r="J22" s="35">
        <f t="shared" si="3"/>
        <v>5.9243641291770524E-2</v>
      </c>
      <c r="K22" s="36">
        <f t="shared" si="4"/>
        <v>-1.5422236664675697E-12</v>
      </c>
      <c r="L22" s="36">
        <f t="shared" si="5"/>
        <v>5.9243641291770524E-2</v>
      </c>
    </row>
    <row r="23" spans="1:12" x14ac:dyDescent="0.25">
      <c r="A23" s="59"/>
      <c r="B23" s="40" t="s">
        <v>44</v>
      </c>
      <c r="C23" s="14">
        <v>51</v>
      </c>
      <c r="D23" s="14">
        <v>0</v>
      </c>
      <c r="E23" s="15">
        <v>0</v>
      </c>
      <c r="F23" s="32" t="s">
        <v>24</v>
      </c>
      <c r="G23" s="27">
        <f t="shared" si="1"/>
        <v>9.2927207021166747E-3</v>
      </c>
      <c r="H23" s="27" t="e">
        <f>#REF!</f>
        <v>#REF!</v>
      </c>
      <c r="I23" s="35">
        <f t="shared" si="2"/>
        <v>1.8234386703811291E-12</v>
      </c>
      <c r="J23" s="35">
        <f t="shared" si="3"/>
        <v>7.0046355048510228E-2</v>
      </c>
      <c r="K23" s="36">
        <f t="shared" si="4"/>
        <v>-1.8234386703811291E-12</v>
      </c>
      <c r="L23" s="36">
        <f t="shared" si="5"/>
        <v>7.0046355048510228E-2</v>
      </c>
    </row>
    <row r="24" spans="1:12" x14ac:dyDescent="0.25">
      <c r="A24" s="59"/>
      <c r="B24" s="40" t="s">
        <v>45</v>
      </c>
      <c r="C24" s="14">
        <v>65</v>
      </c>
      <c r="D24" s="14">
        <v>0</v>
      </c>
      <c r="E24" s="15">
        <v>0</v>
      </c>
      <c r="F24" s="32" t="s">
        <v>24</v>
      </c>
      <c r="G24" s="27">
        <f t="shared" si="1"/>
        <v>9.2927207021166747E-3</v>
      </c>
      <c r="H24" s="27" t="e">
        <f>#REF!</f>
        <v>#REF!</v>
      </c>
      <c r="I24" s="35">
        <f t="shared" si="2"/>
        <v>1.4526134784915706E-12</v>
      </c>
      <c r="J24" s="35">
        <f t="shared" si="3"/>
        <v>5.5801317102375875E-2</v>
      </c>
      <c r="K24" s="36">
        <f t="shared" si="4"/>
        <v>-1.4526134784915706E-12</v>
      </c>
      <c r="L24" s="36">
        <f t="shared" si="5"/>
        <v>5.5801317102375875E-2</v>
      </c>
    </row>
    <row r="25" spans="1:12" x14ac:dyDescent="0.25">
      <c r="A25" s="59"/>
      <c r="B25" s="40" t="s">
        <v>46</v>
      </c>
      <c r="C25" s="14">
        <v>8</v>
      </c>
      <c r="D25" s="14">
        <v>0</v>
      </c>
      <c r="E25" s="15">
        <v>0</v>
      </c>
      <c r="F25" s="32" t="s">
        <v>24</v>
      </c>
      <c r="G25" s="27">
        <f t="shared" si="1"/>
        <v>9.2927207021166747E-3</v>
      </c>
      <c r="H25" s="27" t="e">
        <f>#REF!</f>
        <v>#REF!</v>
      </c>
      <c r="I25" s="35">
        <f t="shared" si="2"/>
        <v>8.4449172763964501E-12</v>
      </c>
      <c r="J25" s="35">
        <f t="shared" si="3"/>
        <v>0.32440667377868149</v>
      </c>
      <c r="K25" s="36">
        <f t="shared" si="4"/>
        <v>-8.4449172763964501E-12</v>
      </c>
      <c r="L25" s="36">
        <f t="shared" si="5"/>
        <v>0.32440667377868149</v>
      </c>
    </row>
    <row r="26" spans="1:12" x14ac:dyDescent="0.25">
      <c r="A26" s="59"/>
      <c r="B26" s="40" t="s">
        <v>47</v>
      </c>
      <c r="C26" s="14">
        <v>58</v>
      </c>
      <c r="D26" s="14">
        <v>0</v>
      </c>
      <c r="E26" s="15">
        <v>0</v>
      </c>
      <c r="F26" s="32" t="s">
        <v>24</v>
      </c>
      <c r="G26" s="27">
        <f t="shared" si="1"/>
        <v>9.2927207021166747E-3</v>
      </c>
      <c r="H26" s="27" t="e">
        <f>#REF!</f>
        <v>#REF!</v>
      </c>
      <c r="I26" s="35">
        <f t="shared" si="2"/>
        <v>1.6170387218712746E-12</v>
      </c>
      <c r="J26" s="35">
        <f t="shared" si="3"/>
        <v>6.2117618913779885E-2</v>
      </c>
      <c r="K26" s="36">
        <f t="shared" si="4"/>
        <v>-1.6170387218712746E-12</v>
      </c>
      <c r="L26" s="36">
        <f t="shared" si="5"/>
        <v>6.2117618913779885E-2</v>
      </c>
    </row>
    <row r="27" spans="1:12" x14ac:dyDescent="0.25">
      <c r="A27" s="59"/>
      <c r="B27" s="40" t="s">
        <v>48</v>
      </c>
      <c r="C27" s="14">
        <v>146</v>
      </c>
      <c r="D27" s="14">
        <v>0</v>
      </c>
      <c r="E27" s="15">
        <v>0</v>
      </c>
      <c r="F27" s="32" t="s">
        <v>24</v>
      </c>
      <c r="G27" s="27">
        <f t="shared" si="1"/>
        <v>9.2927207021166747E-3</v>
      </c>
      <c r="H27" s="27" t="e">
        <f>#REF!</f>
        <v>#REF!</v>
      </c>
      <c r="I27" s="35">
        <f t="shared" si="2"/>
        <v>6.6737216445004421E-13</v>
      </c>
      <c r="J27" s="35">
        <f t="shared" si="3"/>
        <v>2.5636720521447342E-2</v>
      </c>
      <c r="K27" s="36">
        <f t="shared" si="4"/>
        <v>-6.6737216445004421E-13</v>
      </c>
      <c r="L27" s="36">
        <f t="shared" si="5"/>
        <v>2.5636720521447342E-2</v>
      </c>
    </row>
    <row r="28" spans="1:12" x14ac:dyDescent="0.25">
      <c r="A28" s="59"/>
      <c r="B28" s="41" t="s">
        <v>11</v>
      </c>
      <c r="C28" s="16">
        <v>696</v>
      </c>
      <c r="D28" s="16">
        <v>3</v>
      </c>
      <c r="E28" s="17">
        <v>4.3103448275862068E-3</v>
      </c>
      <c r="F28" s="32" t="s">
        <v>24</v>
      </c>
      <c r="G28" s="27">
        <f t="shared" si="1"/>
        <v>9.2927207021166747E-3</v>
      </c>
      <c r="H28" s="27" t="e">
        <f>#REF!</f>
        <v>#REF!</v>
      </c>
      <c r="I28" s="35">
        <f t="shared" si="2"/>
        <v>1.4669689757802798E-3</v>
      </c>
      <c r="J28" s="35">
        <f t="shared" si="3"/>
        <v>1.2595420866370576E-2</v>
      </c>
      <c r="K28" s="36">
        <f t="shared" si="4"/>
        <v>2.843375851805927E-3</v>
      </c>
      <c r="L28" s="36">
        <f t="shared" si="5"/>
        <v>8.2850760387843687E-3</v>
      </c>
    </row>
    <row r="29" spans="1:12" x14ac:dyDescent="0.25">
      <c r="A29" s="18" t="s">
        <v>12</v>
      </c>
      <c r="B29" s="19"/>
      <c r="C29" s="20">
        <v>3667</v>
      </c>
      <c r="D29" s="20">
        <v>36</v>
      </c>
      <c r="E29" s="21">
        <v>9.8172893373329705E-3</v>
      </c>
      <c r="F29" s="32" t="str">
        <f t="shared" si="0"/>
        <v>1-1%</v>
      </c>
      <c r="G29" s="27">
        <f t="shared" si="1"/>
        <v>9.2927207021166747E-3</v>
      </c>
      <c r="H29" s="27" t="e">
        <f>#REF!</f>
        <v>#REF!</v>
      </c>
      <c r="I29" s="35">
        <f t="shared" si="2"/>
        <v>7.0998012569640457E-3</v>
      </c>
      <c r="J29" s="35">
        <f t="shared" si="3"/>
        <v>1.3560705162470146E-2</v>
      </c>
      <c r="K29" s="36">
        <f t="shared" si="4"/>
        <v>2.7174880803689247E-3</v>
      </c>
      <c r="L29" s="36">
        <f t="shared" si="5"/>
        <v>3.7434158251371755E-3</v>
      </c>
    </row>
    <row r="30" spans="1:12" ht="30" customHeight="1" x14ac:dyDescent="0.25">
      <c r="A30" s="22" t="s">
        <v>13</v>
      </c>
      <c r="B30" s="23" t="s">
        <v>14</v>
      </c>
      <c r="C30" s="20">
        <v>207</v>
      </c>
      <c r="D30" s="20">
        <v>0</v>
      </c>
      <c r="E30" s="21">
        <v>0</v>
      </c>
      <c r="F30" s="43" t="s">
        <v>24</v>
      </c>
      <c r="G30" s="27">
        <f t="shared" si="1"/>
        <v>9.2927207021166747E-3</v>
      </c>
      <c r="H30" s="27" t="e">
        <f>#REF!</f>
        <v>#REF!</v>
      </c>
      <c r="I30" s="35">
        <f t="shared" si="2"/>
        <v>4.7429009570111181E-13</v>
      </c>
      <c r="J30" s="35">
        <f t="shared" si="3"/>
        <v>1.8219583131100295E-2</v>
      </c>
      <c r="K30" s="36">
        <f t="shared" ref="K30:K31" si="6">E30-I30</f>
        <v>-4.7429009570111181E-13</v>
      </c>
      <c r="L30" s="36">
        <f t="shared" ref="L30:L31" si="7">J30-E30</f>
        <v>1.8219583131100295E-2</v>
      </c>
    </row>
    <row r="31" spans="1:12" ht="15.75" x14ac:dyDescent="0.25">
      <c r="A31" s="24" t="s">
        <v>12</v>
      </c>
      <c r="B31" s="25" t="s">
        <v>15</v>
      </c>
      <c r="C31" s="26">
        <v>3874</v>
      </c>
      <c r="D31" s="26">
        <v>36</v>
      </c>
      <c r="E31" s="17">
        <v>9.2927207021166747E-3</v>
      </c>
      <c r="F31" s="32" t="str">
        <f t="shared" si="0"/>
        <v>1-1%</v>
      </c>
      <c r="I31" s="35">
        <f t="shared" si="2"/>
        <v>6.7200236895580525E-3</v>
      </c>
      <c r="J31" s="35">
        <f t="shared" si="3"/>
        <v>1.2837620508337883E-2</v>
      </c>
      <c r="K31" s="36">
        <f t="shared" si="6"/>
        <v>2.5726970125586222E-3</v>
      </c>
      <c r="L31" s="36">
        <f t="shared" si="7"/>
        <v>3.5448998062212085E-3</v>
      </c>
    </row>
    <row r="32" spans="1:12" ht="15.75" x14ac:dyDescent="0.25">
      <c r="A32" s="48" t="s">
        <v>53</v>
      </c>
      <c r="B32" s="44"/>
      <c r="C32" s="45"/>
      <c r="D32" s="45"/>
      <c r="E32" s="46"/>
      <c r="F32" s="47"/>
      <c r="I32" s="35"/>
      <c r="J32" s="35"/>
      <c r="K32" s="36"/>
      <c r="L32" s="36"/>
    </row>
    <row r="33" spans="1:12" x14ac:dyDescent="0.25">
      <c r="A33" t="s">
        <v>50</v>
      </c>
      <c r="I33" s="31"/>
      <c r="J33" s="31"/>
    </row>
    <row r="34" spans="1:12" x14ac:dyDescent="0.25">
      <c r="A34" t="s">
        <v>17</v>
      </c>
      <c r="I34" s="31"/>
      <c r="J34" s="31"/>
    </row>
    <row r="35" spans="1:12" x14ac:dyDescent="0.25">
      <c r="A35" t="s">
        <v>18</v>
      </c>
      <c r="I35" s="31"/>
      <c r="J35" s="31"/>
    </row>
    <row r="37" spans="1:12" x14ac:dyDescent="0.25">
      <c r="A37" s="13" t="s">
        <v>28</v>
      </c>
    </row>
    <row r="38" spans="1:12" x14ac:dyDescent="0.25">
      <c r="A38" s="59" t="s">
        <v>4</v>
      </c>
      <c r="B38" s="59" t="s">
        <v>5</v>
      </c>
      <c r="C38" s="60" t="s">
        <v>29</v>
      </c>
      <c r="D38" s="60" t="s">
        <v>30</v>
      </c>
      <c r="E38" s="60" t="s">
        <v>52</v>
      </c>
      <c r="F38" s="69" t="s">
        <v>16</v>
      </c>
    </row>
    <row r="39" spans="1:12" x14ac:dyDescent="0.25">
      <c r="A39" s="59"/>
      <c r="B39" s="59"/>
      <c r="C39" s="61"/>
      <c r="D39" s="61"/>
      <c r="E39" s="61"/>
      <c r="F39" s="69"/>
    </row>
    <row r="40" spans="1:12" x14ac:dyDescent="0.25">
      <c r="A40" s="59"/>
      <c r="B40" s="59"/>
      <c r="C40" s="61"/>
      <c r="D40" s="61"/>
      <c r="E40" s="61"/>
      <c r="F40" s="69"/>
    </row>
    <row r="41" spans="1:12" ht="32.25" customHeight="1" x14ac:dyDescent="0.25">
      <c r="A41" s="59"/>
      <c r="B41" s="59"/>
      <c r="C41" s="62"/>
      <c r="D41" s="62"/>
      <c r="E41" s="62"/>
      <c r="F41" s="69"/>
      <c r="I41" s="34" t="s">
        <v>20</v>
      </c>
      <c r="J41" s="34" t="s">
        <v>21</v>
      </c>
      <c r="K41" s="34" t="s">
        <v>22</v>
      </c>
      <c r="L41" s="34" t="s">
        <v>23</v>
      </c>
    </row>
    <row r="42" spans="1:12" x14ac:dyDescent="0.25">
      <c r="A42" s="59" t="s">
        <v>6</v>
      </c>
      <c r="B42" s="39" t="s">
        <v>31</v>
      </c>
      <c r="C42" s="14">
        <v>398</v>
      </c>
      <c r="D42" s="14">
        <v>36</v>
      </c>
      <c r="E42" s="15">
        <v>9.0452261306532666E-2</v>
      </c>
      <c r="F42" s="32" t="str">
        <f>ROUND(I42*100,0)&amp;-ROUND(J42*100,0)&amp;"%"</f>
        <v>7-12%</v>
      </c>
      <c r="G42" s="27">
        <f>$E$65</f>
        <v>5.9431524547803614E-2</v>
      </c>
      <c r="H42" s="27" t="e">
        <f>#REF!</f>
        <v>#REF!</v>
      </c>
      <c r="I42" s="35">
        <f>(((2*C42*(D42/C42))+3.841443202-(1.95996*SQRT(3.841443202+(4*C42*(D42/C42)*(1-(D42/C42))))))/(2*(C42+3.841443202)))</f>
        <v>6.6051255325152436E-2</v>
      </c>
      <c r="J42" s="35">
        <f>(((2*C42*(D42/C42))+3.841443202+(1.95996*SQRT(3.841443202+(4*C42*(D42/C42)*(1-(D42/C42))))))/(2*(C42+3.841443202)))</f>
        <v>0.12268349188676114</v>
      </c>
      <c r="K42" s="36">
        <f>E42-I42</f>
        <v>2.440100598138023E-2</v>
      </c>
      <c r="L42" s="36">
        <f>J42-E42</f>
        <v>3.2231230580228476E-2</v>
      </c>
    </row>
    <row r="43" spans="1:12" x14ac:dyDescent="0.25">
      <c r="A43" s="59"/>
      <c r="B43" s="40" t="s">
        <v>32</v>
      </c>
      <c r="C43" s="14">
        <v>345</v>
      </c>
      <c r="D43" s="14">
        <v>31</v>
      </c>
      <c r="E43" s="15">
        <v>8.9855072463768115E-2</v>
      </c>
      <c r="F43" s="32" t="str">
        <f t="shared" ref="F43:F45" si="8">ROUND(I43*100,0)&amp;-ROUND(J43*100,0)&amp;"%"</f>
        <v>6-12%</v>
      </c>
      <c r="G43" s="27">
        <f t="shared" ref="G43:G64" si="9">$E$65</f>
        <v>5.9431524547803614E-2</v>
      </c>
      <c r="H43" s="27" t="e">
        <f>#REF!</f>
        <v>#REF!</v>
      </c>
      <c r="I43" s="35">
        <f t="shared" ref="I43:I65" si="10">(((2*C43*(D43/C43))+3.841443202-(1.95996*SQRT(3.841443202+(4*C43*(D43/C43)*(1-(D43/C43))))))/(2*(C43+3.841443202)))</f>
        <v>6.4024051010636476E-2</v>
      </c>
      <c r="J43" s="35">
        <f t="shared" ref="J43:J65" si="11">(((2*C43*(D43/C43))+3.841443202+(1.95996*SQRT(3.841443202+(4*C43*(D43/C43)*(1-(D43/C43))))))/(2*(C43+3.841443202)))</f>
        <v>0.12471912869199385</v>
      </c>
      <c r="K43" s="36">
        <f t="shared" ref="K43:K65" si="12">E43-I43</f>
        <v>2.5831021453131639E-2</v>
      </c>
      <c r="L43" s="36">
        <f t="shared" ref="L43:L65" si="13">J43-E43</f>
        <v>3.4864056228225734E-2</v>
      </c>
    </row>
    <row r="44" spans="1:12" x14ac:dyDescent="0.25">
      <c r="A44" s="59"/>
      <c r="B44" s="41" t="s">
        <v>7</v>
      </c>
      <c r="C44" s="16">
        <v>743</v>
      </c>
      <c r="D44" s="16">
        <v>67</v>
      </c>
      <c r="E44" s="17">
        <v>9.0174966352624494E-2</v>
      </c>
      <c r="F44" s="33" t="str">
        <f t="shared" si="8"/>
        <v>7-11%</v>
      </c>
      <c r="G44" s="27">
        <f t="shared" si="9"/>
        <v>5.9431524547803614E-2</v>
      </c>
      <c r="H44" s="27" t="e">
        <f>#REF!</f>
        <v>#REF!</v>
      </c>
      <c r="I44" s="35">
        <f t="shared" si="10"/>
        <v>7.1632487793286431E-2</v>
      </c>
      <c r="J44" s="35">
        <f t="shared" si="11"/>
        <v>0.11293338553455148</v>
      </c>
      <c r="K44" s="36">
        <f t="shared" si="12"/>
        <v>1.8542478559338063E-2</v>
      </c>
      <c r="L44" s="36">
        <f t="shared" si="13"/>
        <v>2.2758419181926989E-2</v>
      </c>
    </row>
    <row r="45" spans="1:12" x14ac:dyDescent="0.25">
      <c r="A45" s="59" t="s">
        <v>8</v>
      </c>
      <c r="B45" s="40" t="s">
        <v>33</v>
      </c>
      <c r="C45" s="14">
        <v>243</v>
      </c>
      <c r="D45" s="14">
        <v>12</v>
      </c>
      <c r="E45" s="15">
        <v>4.9382716049382713E-2</v>
      </c>
      <c r="F45" s="32" t="str">
        <f t="shared" si="8"/>
        <v>3-8%</v>
      </c>
      <c r="G45" s="27">
        <f t="shared" si="9"/>
        <v>5.9431524547803614E-2</v>
      </c>
      <c r="H45" s="27" t="e">
        <f>#REF!</f>
        <v>#REF!</v>
      </c>
      <c r="I45" s="35">
        <f t="shared" si="10"/>
        <v>2.8471580613521244E-2</v>
      </c>
      <c r="J45" s="35">
        <f t="shared" si="11"/>
        <v>8.4319216753581575E-2</v>
      </c>
      <c r="K45" s="36">
        <f t="shared" si="12"/>
        <v>2.0911135435861469E-2</v>
      </c>
      <c r="L45" s="36">
        <f t="shared" si="13"/>
        <v>3.4936500704198861E-2</v>
      </c>
    </row>
    <row r="46" spans="1:12" x14ac:dyDescent="0.25">
      <c r="A46" s="59"/>
      <c r="B46" s="40" t="s">
        <v>49</v>
      </c>
      <c r="C46" s="29">
        <v>0</v>
      </c>
      <c r="D46" s="29">
        <v>0</v>
      </c>
      <c r="E46" s="30">
        <v>0</v>
      </c>
      <c r="F46" s="32" t="s">
        <v>24</v>
      </c>
      <c r="G46" s="27">
        <f t="shared" si="9"/>
        <v>5.9431524547803614E-2</v>
      </c>
      <c r="H46" s="27" t="e">
        <f>#REF!</f>
        <v>#REF!</v>
      </c>
      <c r="I46" s="35" t="e">
        <f t="shared" si="10"/>
        <v>#DIV/0!</v>
      </c>
      <c r="J46" s="35" t="e">
        <f t="shared" si="11"/>
        <v>#DIV/0!</v>
      </c>
      <c r="K46" s="36" t="e">
        <f t="shared" si="12"/>
        <v>#DIV/0!</v>
      </c>
      <c r="L46" s="36" t="e">
        <f t="shared" si="13"/>
        <v>#DIV/0!</v>
      </c>
    </row>
    <row r="47" spans="1:12" x14ac:dyDescent="0.25">
      <c r="A47" s="59"/>
      <c r="B47" s="42" t="s">
        <v>34</v>
      </c>
      <c r="C47" s="14">
        <v>170</v>
      </c>
      <c r="D47" s="14">
        <v>0</v>
      </c>
      <c r="E47" s="15">
        <v>0</v>
      </c>
      <c r="F47" s="32" t="s">
        <v>24</v>
      </c>
      <c r="G47" s="27">
        <f t="shared" si="9"/>
        <v>5.9431524547803614E-2</v>
      </c>
      <c r="H47" s="27" t="e">
        <f>#REF!</f>
        <v>#REF!</v>
      </c>
      <c r="I47" s="35">
        <f t="shared" si="10"/>
        <v>5.7523687351030133E-13</v>
      </c>
      <c r="J47" s="35">
        <f t="shared" si="11"/>
        <v>2.209739594393683E-2</v>
      </c>
      <c r="K47" s="36">
        <f t="shared" si="12"/>
        <v>-5.7523687351030133E-13</v>
      </c>
      <c r="L47" s="36">
        <f t="shared" si="13"/>
        <v>2.209739594393683E-2</v>
      </c>
    </row>
    <row r="48" spans="1:12" x14ac:dyDescent="0.25">
      <c r="A48" s="59"/>
      <c r="B48" s="40" t="s">
        <v>36</v>
      </c>
      <c r="C48" s="14">
        <v>113</v>
      </c>
      <c r="D48" s="14">
        <v>5</v>
      </c>
      <c r="E48" s="15">
        <v>4.4247787610619468E-2</v>
      </c>
      <c r="F48" s="32" t="str">
        <f t="shared" ref="F48:F65" si="14">ROUND(I48*100,0)&amp;-ROUND(J48*100,0)&amp;"%"</f>
        <v>2-10%</v>
      </c>
      <c r="G48" s="27">
        <f t="shared" si="9"/>
        <v>5.9431524547803614E-2</v>
      </c>
      <c r="H48" s="27" t="e">
        <f>#REF!</f>
        <v>#REF!</v>
      </c>
      <c r="I48" s="35">
        <f t="shared" si="10"/>
        <v>1.9045899680073107E-2</v>
      </c>
      <c r="J48" s="35">
        <f t="shared" si="11"/>
        <v>9.9417573747504984E-2</v>
      </c>
      <c r="K48" s="36">
        <f t="shared" si="12"/>
        <v>2.5201887930546361E-2</v>
      </c>
      <c r="L48" s="36">
        <f t="shared" si="13"/>
        <v>5.5169786136885515E-2</v>
      </c>
    </row>
    <row r="49" spans="1:12" x14ac:dyDescent="0.25">
      <c r="A49" s="59"/>
      <c r="B49" s="41" t="s">
        <v>9</v>
      </c>
      <c r="C49" s="16">
        <v>526</v>
      </c>
      <c r="D49" s="16">
        <v>17</v>
      </c>
      <c r="E49" s="17">
        <v>3.2319391634980987E-2</v>
      </c>
      <c r="F49" s="33" t="str">
        <f t="shared" si="14"/>
        <v>2-5%</v>
      </c>
      <c r="G49" s="27">
        <f t="shared" si="9"/>
        <v>5.9431524547803614E-2</v>
      </c>
      <c r="H49" s="27" t="e">
        <f>#REF!</f>
        <v>#REF!</v>
      </c>
      <c r="I49" s="35">
        <f t="shared" si="10"/>
        <v>2.0274957160636646E-2</v>
      </c>
      <c r="J49" s="35">
        <f t="shared" si="11"/>
        <v>5.1145358648017634E-2</v>
      </c>
      <c r="K49" s="36">
        <f t="shared" si="12"/>
        <v>1.2044434474344341E-2</v>
      </c>
      <c r="L49" s="36">
        <f t="shared" si="13"/>
        <v>1.8825967013036647E-2</v>
      </c>
    </row>
    <row r="50" spans="1:12" x14ac:dyDescent="0.25">
      <c r="A50" s="59" t="s">
        <v>10</v>
      </c>
      <c r="B50" s="40" t="s">
        <v>37</v>
      </c>
      <c r="C50" s="14">
        <v>11</v>
      </c>
      <c r="D50" s="14">
        <v>1</v>
      </c>
      <c r="E50" s="15">
        <v>9.0909090909090912E-2</v>
      </c>
      <c r="F50" s="32" t="str">
        <f t="shared" si="14"/>
        <v>2-38%</v>
      </c>
      <c r="G50" s="27">
        <f t="shared" si="9"/>
        <v>5.9431524547803614E-2</v>
      </c>
      <c r="H50" s="27" t="e">
        <f>#REF!</f>
        <v>#REF!</v>
      </c>
      <c r="I50" s="35">
        <f t="shared" si="10"/>
        <v>1.6232219430273979E-2</v>
      </c>
      <c r="J50" s="35">
        <f t="shared" si="11"/>
        <v>0.37735775173997038</v>
      </c>
      <c r="K50" s="36">
        <f t="shared" si="12"/>
        <v>7.4676871478816936E-2</v>
      </c>
      <c r="L50" s="36">
        <f t="shared" si="13"/>
        <v>0.2864486608308795</v>
      </c>
    </row>
    <row r="51" spans="1:12" x14ac:dyDescent="0.25">
      <c r="A51" s="59"/>
      <c r="B51" s="40" t="s">
        <v>38</v>
      </c>
      <c r="C51" s="14">
        <v>3</v>
      </c>
      <c r="D51" s="14">
        <v>0</v>
      </c>
      <c r="E51" s="15">
        <v>0</v>
      </c>
      <c r="F51" s="32" t="s">
        <v>24</v>
      </c>
      <c r="G51" s="27">
        <f t="shared" si="9"/>
        <v>5.9431524547803614E-2</v>
      </c>
      <c r="H51" s="27" t="e">
        <f>#REF!</f>
        <v>#REF!</v>
      </c>
      <c r="I51" s="35">
        <f t="shared" si="10"/>
        <v>1.4616800186955218E-11</v>
      </c>
      <c r="J51" s="35">
        <f t="shared" si="11"/>
        <v>0.56149603065870779</v>
      </c>
      <c r="K51" s="36">
        <f t="shared" si="12"/>
        <v>-1.4616800186955218E-11</v>
      </c>
      <c r="L51" s="36">
        <f t="shared" si="13"/>
        <v>0.56149603065870779</v>
      </c>
    </row>
    <row r="52" spans="1:12" x14ac:dyDescent="0.25">
      <c r="A52" s="59"/>
      <c r="B52" s="40" t="s">
        <v>39</v>
      </c>
      <c r="C52" s="14">
        <v>18</v>
      </c>
      <c r="D52" s="14">
        <v>0</v>
      </c>
      <c r="E52" s="15">
        <v>0</v>
      </c>
      <c r="F52" s="32" t="s">
        <v>24</v>
      </c>
      <c r="G52" s="27">
        <f t="shared" si="9"/>
        <v>5.9431524547803614E-2</v>
      </c>
      <c r="H52" s="27" t="e">
        <f>#REF!</f>
        <v>#REF!</v>
      </c>
      <c r="I52" s="35">
        <f t="shared" si="10"/>
        <v>4.5784524103645403E-12</v>
      </c>
      <c r="J52" s="35">
        <f t="shared" si="11"/>
        <v>0.17587863431791184</v>
      </c>
      <c r="K52" s="36">
        <f t="shared" si="12"/>
        <v>-4.5784524103645403E-12</v>
      </c>
      <c r="L52" s="36">
        <f t="shared" si="13"/>
        <v>0.17587863431791184</v>
      </c>
    </row>
    <row r="53" spans="1:12" x14ac:dyDescent="0.25">
      <c r="A53" s="59"/>
      <c r="B53" s="40" t="s">
        <v>40</v>
      </c>
      <c r="C53" s="14">
        <v>41</v>
      </c>
      <c r="D53" s="14">
        <v>1</v>
      </c>
      <c r="E53" s="15">
        <v>2.4390243902439025E-2</v>
      </c>
      <c r="F53" s="32" t="str">
        <f t="shared" si="14"/>
        <v>0-13%</v>
      </c>
      <c r="G53" s="27">
        <f t="shared" si="9"/>
        <v>5.9431524547803614E-2</v>
      </c>
      <c r="H53" s="27" t="e">
        <f>#REF!</f>
        <v>#REF!</v>
      </c>
      <c r="I53" s="35">
        <f t="shared" si="10"/>
        <v>4.3185438853832504E-3</v>
      </c>
      <c r="J53" s="35">
        <f t="shared" si="11"/>
        <v>0.12595030530588144</v>
      </c>
      <c r="K53" s="36">
        <f t="shared" si="12"/>
        <v>2.0071700017055775E-2</v>
      </c>
      <c r="L53" s="36">
        <f t="shared" si="13"/>
        <v>0.10156006140344243</v>
      </c>
    </row>
    <row r="54" spans="1:12" x14ac:dyDescent="0.25">
      <c r="A54" s="59"/>
      <c r="B54" s="40" t="s">
        <v>41</v>
      </c>
      <c r="C54" s="14">
        <v>26</v>
      </c>
      <c r="D54" s="14">
        <v>1</v>
      </c>
      <c r="E54" s="15">
        <v>3.8461538461538464E-2</v>
      </c>
      <c r="F54" s="32" t="str">
        <f t="shared" si="14"/>
        <v>1-19%</v>
      </c>
      <c r="G54" s="27">
        <f t="shared" si="9"/>
        <v>5.9431524547803614E-2</v>
      </c>
      <c r="H54" s="27" t="e">
        <f>#REF!</f>
        <v>#REF!</v>
      </c>
      <c r="I54" s="35">
        <f t="shared" si="10"/>
        <v>6.8220044716047531E-3</v>
      </c>
      <c r="J54" s="35">
        <f t="shared" si="11"/>
        <v>0.18892734861626806</v>
      </c>
      <c r="K54" s="36">
        <f t="shared" si="12"/>
        <v>3.1639533989933709E-2</v>
      </c>
      <c r="L54" s="36">
        <f t="shared" si="13"/>
        <v>0.1504658101547296</v>
      </c>
    </row>
    <row r="55" spans="1:12" x14ac:dyDescent="0.25">
      <c r="A55" s="59"/>
      <c r="B55" s="40" t="s">
        <v>42</v>
      </c>
      <c r="C55" s="14">
        <v>5</v>
      </c>
      <c r="D55" s="14">
        <v>1</v>
      </c>
      <c r="E55" s="15">
        <v>0.2</v>
      </c>
      <c r="F55" s="32" t="str">
        <f t="shared" si="14"/>
        <v>4-62%</v>
      </c>
      <c r="G55" s="27">
        <f t="shared" si="9"/>
        <v>5.9431524547803614E-2</v>
      </c>
      <c r="H55" s="27" t="e">
        <f>#REF!</f>
        <v>#REF!</v>
      </c>
      <c r="I55" s="35">
        <f t="shared" si="10"/>
        <v>3.6224213490965426E-2</v>
      </c>
      <c r="J55" s="35">
        <f t="shared" si="11"/>
        <v>0.6244646659759775</v>
      </c>
      <c r="K55" s="36">
        <f t="shared" si="12"/>
        <v>0.16377578650903457</v>
      </c>
      <c r="L55" s="36">
        <f t="shared" si="13"/>
        <v>0.42446466597597748</v>
      </c>
    </row>
    <row r="56" spans="1:12" x14ac:dyDescent="0.25">
      <c r="A56" s="59"/>
      <c r="B56" s="40" t="s">
        <v>43</v>
      </c>
      <c r="C56" s="14">
        <v>66</v>
      </c>
      <c r="D56" s="14">
        <v>0</v>
      </c>
      <c r="E56" s="15">
        <v>0</v>
      </c>
      <c r="F56" s="32" t="s">
        <v>24</v>
      </c>
      <c r="G56" s="27">
        <f t="shared" si="9"/>
        <v>5.9431524547803614E-2</v>
      </c>
      <c r="H56" s="27" t="e">
        <f>#REF!</f>
        <v>#REF!</v>
      </c>
      <c r="I56" s="35">
        <f t="shared" si="10"/>
        <v>1.4318147462218175E-12</v>
      </c>
      <c r="J56" s="35">
        <f t="shared" si="11"/>
        <v>5.500234568162525E-2</v>
      </c>
      <c r="K56" s="36">
        <f t="shared" si="12"/>
        <v>-1.4318147462218175E-12</v>
      </c>
      <c r="L56" s="36">
        <f t="shared" si="13"/>
        <v>5.500234568162525E-2</v>
      </c>
    </row>
    <row r="57" spans="1:12" x14ac:dyDescent="0.25">
      <c r="A57" s="59"/>
      <c r="B57" s="40" t="s">
        <v>44</v>
      </c>
      <c r="C57" s="14">
        <v>6</v>
      </c>
      <c r="D57" s="14">
        <v>0</v>
      </c>
      <c r="E57" s="15">
        <v>0</v>
      </c>
      <c r="F57" s="32" t="s">
        <v>24</v>
      </c>
      <c r="G57" s="27">
        <f t="shared" si="9"/>
        <v>5.9431524547803614E-2</v>
      </c>
      <c r="H57" s="27" t="e">
        <f>#REF!</f>
        <v>#REF!</v>
      </c>
      <c r="I57" s="35">
        <f t="shared" si="10"/>
        <v>1.0161112168357063E-11</v>
      </c>
      <c r="J57" s="35">
        <f t="shared" si="11"/>
        <v>0.39033332033246232</v>
      </c>
      <c r="K57" s="36">
        <f t="shared" si="12"/>
        <v>-1.0161112168357063E-11</v>
      </c>
      <c r="L57" s="36">
        <f t="shared" si="13"/>
        <v>0.39033332033246232</v>
      </c>
    </row>
    <row r="58" spans="1:12" x14ac:dyDescent="0.25">
      <c r="A58" s="59"/>
      <c r="B58" s="40" t="s">
        <v>45</v>
      </c>
      <c r="C58" s="14">
        <v>36</v>
      </c>
      <c r="D58" s="14">
        <v>1</v>
      </c>
      <c r="E58" s="15">
        <v>2.7777777777777776E-2</v>
      </c>
      <c r="F58" s="32" t="str">
        <f t="shared" si="14"/>
        <v>0-14%</v>
      </c>
      <c r="G58" s="27">
        <f t="shared" si="9"/>
        <v>5.9431524547803614E-2</v>
      </c>
      <c r="H58" s="27" t="e">
        <f>#REF!</f>
        <v>#REF!</v>
      </c>
      <c r="I58" s="35">
        <f t="shared" si="10"/>
        <v>4.9204211765883485E-3</v>
      </c>
      <c r="J58" s="35">
        <f t="shared" si="11"/>
        <v>0.14169683795188534</v>
      </c>
      <c r="K58" s="36">
        <f t="shared" si="12"/>
        <v>2.2857356601189427E-2</v>
      </c>
      <c r="L58" s="36">
        <f t="shared" si="13"/>
        <v>0.11391906017410756</v>
      </c>
    </row>
    <row r="59" spans="1:12" x14ac:dyDescent="0.25">
      <c r="A59" s="59"/>
      <c r="B59" s="40" t="s">
        <v>46</v>
      </c>
      <c r="C59" s="14">
        <v>3</v>
      </c>
      <c r="D59" s="14">
        <v>0</v>
      </c>
      <c r="E59" s="15">
        <v>0</v>
      </c>
      <c r="F59" s="32" t="s">
        <v>24</v>
      </c>
      <c r="G59" s="27">
        <f t="shared" si="9"/>
        <v>5.9431524547803614E-2</v>
      </c>
      <c r="H59" s="27" t="e">
        <f>#REF!</f>
        <v>#REF!</v>
      </c>
      <c r="I59" s="35">
        <f t="shared" si="10"/>
        <v>1.4616800186955218E-11</v>
      </c>
      <c r="J59" s="35">
        <f t="shared" si="11"/>
        <v>0.56149603065870779</v>
      </c>
      <c r="K59" s="36">
        <f t="shared" si="12"/>
        <v>-1.4616800186955218E-11</v>
      </c>
      <c r="L59" s="36">
        <f t="shared" si="13"/>
        <v>0.56149603065870779</v>
      </c>
    </row>
    <row r="60" spans="1:12" x14ac:dyDescent="0.25">
      <c r="A60" s="59"/>
      <c r="B60" s="40" t="s">
        <v>47</v>
      </c>
      <c r="C60" s="14">
        <v>2</v>
      </c>
      <c r="D60" s="14">
        <v>0</v>
      </c>
      <c r="E60" s="15">
        <v>0</v>
      </c>
      <c r="F60" s="32" t="s">
        <v>24</v>
      </c>
      <c r="G60" s="27">
        <f t="shared" si="9"/>
        <v>5.9431524547803614E-2</v>
      </c>
      <c r="H60" s="27" t="e">
        <f>#REF!</f>
        <v>#REF!</v>
      </c>
      <c r="I60" s="35">
        <f t="shared" si="10"/>
        <v>1.7119058564123158E-11</v>
      </c>
      <c r="J60" s="35">
        <f t="shared" si="11"/>
        <v>0.65761885702916056</v>
      </c>
      <c r="K60" s="36">
        <f t="shared" si="12"/>
        <v>-1.7119058564123158E-11</v>
      </c>
      <c r="L60" s="36">
        <f t="shared" si="13"/>
        <v>0.65761885702916056</v>
      </c>
    </row>
    <row r="61" spans="1:12" x14ac:dyDescent="0.25">
      <c r="A61" s="59"/>
      <c r="B61" s="40" t="s">
        <v>48</v>
      </c>
      <c r="C61" s="14">
        <v>35</v>
      </c>
      <c r="D61" s="14">
        <v>3</v>
      </c>
      <c r="E61" s="15">
        <v>8.5714285714285715E-2</v>
      </c>
      <c r="F61" s="32" t="str">
        <f t="shared" si="14"/>
        <v>3-22%</v>
      </c>
      <c r="G61" s="27">
        <f t="shared" si="9"/>
        <v>5.9431524547803614E-2</v>
      </c>
      <c r="H61" s="27" t="e">
        <f>#REF!</f>
        <v>#REF!</v>
      </c>
      <c r="I61" s="35">
        <f t="shared" si="10"/>
        <v>2.9582427710734067E-2</v>
      </c>
      <c r="J61" s="35">
        <f t="shared" si="11"/>
        <v>0.22379237998676288</v>
      </c>
      <c r="K61" s="36">
        <f t="shared" si="12"/>
        <v>5.6131858003551652E-2</v>
      </c>
      <c r="L61" s="36">
        <f t="shared" si="13"/>
        <v>0.13807809427247716</v>
      </c>
    </row>
    <row r="62" spans="1:12" x14ac:dyDescent="0.25">
      <c r="A62" s="59"/>
      <c r="B62" s="41" t="s">
        <v>11</v>
      </c>
      <c r="C62" s="16">
        <v>252</v>
      </c>
      <c r="D62" s="16">
        <v>8</v>
      </c>
      <c r="E62" s="17">
        <v>3.1746031746031744E-2</v>
      </c>
      <c r="F62" s="33" t="str">
        <f t="shared" si="14"/>
        <v>2-6%</v>
      </c>
      <c r="G62" s="27">
        <f t="shared" si="9"/>
        <v>5.9431524547803614E-2</v>
      </c>
      <c r="H62" s="27" t="e">
        <f>#REF!</f>
        <v>#REF!</v>
      </c>
      <c r="I62" s="35">
        <f t="shared" si="10"/>
        <v>1.6172308141394167E-2</v>
      </c>
      <c r="J62" s="35">
        <f t="shared" si="11"/>
        <v>6.1381363201579608E-2</v>
      </c>
      <c r="K62" s="36">
        <f t="shared" si="12"/>
        <v>1.5573723604637577E-2</v>
      </c>
      <c r="L62" s="36">
        <f t="shared" si="13"/>
        <v>2.9635331455547864E-2</v>
      </c>
    </row>
    <row r="63" spans="1:12" x14ac:dyDescent="0.25">
      <c r="A63" s="18" t="s">
        <v>12</v>
      </c>
      <c r="B63" s="19"/>
      <c r="C63" s="20">
        <v>1521</v>
      </c>
      <c r="D63" s="20">
        <v>92</v>
      </c>
      <c r="E63" s="21">
        <v>6.0486522024983565E-2</v>
      </c>
      <c r="F63" s="33" t="str">
        <f t="shared" si="14"/>
        <v>5-7%</v>
      </c>
      <c r="G63" s="27">
        <f t="shared" si="9"/>
        <v>5.9431524547803614E-2</v>
      </c>
      <c r="H63" s="27" t="e">
        <f>#REF!</f>
        <v>#REF!</v>
      </c>
      <c r="I63" s="35">
        <f t="shared" si="10"/>
        <v>4.9577558034960806E-2</v>
      </c>
      <c r="J63" s="35">
        <f t="shared" si="11"/>
        <v>7.3609966831594209E-2</v>
      </c>
      <c r="K63" s="36">
        <f t="shared" si="12"/>
        <v>1.0908963990022759E-2</v>
      </c>
      <c r="L63" s="36">
        <f t="shared" si="13"/>
        <v>1.3123444806610644E-2</v>
      </c>
    </row>
    <row r="64" spans="1:12" ht="27.75" customHeight="1" x14ac:dyDescent="0.25">
      <c r="A64" s="22" t="s">
        <v>13</v>
      </c>
      <c r="B64" s="23" t="s">
        <v>14</v>
      </c>
      <c r="C64" s="20">
        <v>27</v>
      </c>
      <c r="D64" s="20">
        <v>0</v>
      </c>
      <c r="E64" s="21">
        <v>0</v>
      </c>
      <c r="F64" s="33" t="s">
        <v>24</v>
      </c>
      <c r="G64" s="27">
        <f t="shared" si="9"/>
        <v>5.9431524547803614E-2</v>
      </c>
      <c r="H64" s="27" t="e">
        <f>#REF!</f>
        <v>#REF!</v>
      </c>
      <c r="I64" s="35">
        <f t="shared" si="10"/>
        <v>3.2423906890178315E-12</v>
      </c>
      <c r="J64" s="35">
        <f t="shared" si="11"/>
        <v>0.12455458639662137</v>
      </c>
      <c r="K64" s="36">
        <f t="shared" si="12"/>
        <v>-3.2423906890178315E-12</v>
      </c>
      <c r="L64" s="36">
        <f t="shared" si="13"/>
        <v>0.12455458639662137</v>
      </c>
    </row>
    <row r="65" spans="1:12" ht="15.75" x14ac:dyDescent="0.25">
      <c r="A65" s="24" t="s">
        <v>12</v>
      </c>
      <c r="B65" s="25" t="s">
        <v>15</v>
      </c>
      <c r="C65" s="26">
        <v>1548</v>
      </c>
      <c r="D65" s="26">
        <v>92</v>
      </c>
      <c r="E65" s="17">
        <v>5.9431524547803614E-2</v>
      </c>
      <c r="F65" s="33" t="str">
        <f t="shared" si="14"/>
        <v>5-7%</v>
      </c>
      <c r="I65" s="35">
        <f t="shared" si="10"/>
        <v>4.870841916983884E-2</v>
      </c>
      <c r="J65" s="35">
        <f t="shared" si="11"/>
        <v>7.2335804790578398E-2</v>
      </c>
      <c r="K65" s="36">
        <f t="shared" si="12"/>
        <v>1.0723105377964774E-2</v>
      </c>
      <c r="L65" s="36">
        <f t="shared" si="13"/>
        <v>1.2904280242774784E-2</v>
      </c>
    </row>
    <row r="66" spans="1:12" ht="15.75" x14ac:dyDescent="0.25">
      <c r="A66" s="48" t="s">
        <v>53</v>
      </c>
      <c r="B66" s="44"/>
      <c r="C66" s="45"/>
      <c r="D66" s="45"/>
      <c r="E66" s="46"/>
      <c r="F66" s="49"/>
      <c r="I66" s="35"/>
      <c r="J66" s="35"/>
      <c r="K66" s="36"/>
      <c r="L66" s="36"/>
    </row>
    <row r="67" spans="1:12" x14ac:dyDescent="0.25">
      <c r="A67" t="s">
        <v>50</v>
      </c>
    </row>
    <row r="68" spans="1:12" x14ac:dyDescent="0.25">
      <c r="A68" t="s">
        <v>17</v>
      </c>
    </row>
    <row r="69" spans="1:12" x14ac:dyDescent="0.25">
      <c r="A69" t="s">
        <v>18</v>
      </c>
    </row>
    <row r="70" spans="1:12" x14ac:dyDescent="0.25">
      <c r="A70" s="38" t="s">
        <v>27</v>
      </c>
      <c r="B70" s="28"/>
    </row>
  </sheetData>
  <mergeCells count="18">
    <mergeCell ref="F4:F7"/>
    <mergeCell ref="F38:F41"/>
    <mergeCell ref="A42:A44"/>
    <mergeCell ref="A45:A49"/>
    <mergeCell ref="A50:A62"/>
    <mergeCell ref="D4:D7"/>
    <mergeCell ref="E4:E7"/>
    <mergeCell ref="A8:A10"/>
    <mergeCell ref="A38:A41"/>
    <mergeCell ref="B38:B41"/>
    <mergeCell ref="C38:C41"/>
    <mergeCell ref="D38:D41"/>
    <mergeCell ref="E38:E41"/>
    <mergeCell ref="A11:A15"/>
    <mergeCell ref="A16:A28"/>
    <mergeCell ref="A4:A7"/>
    <mergeCell ref="B4:B7"/>
    <mergeCell ref="C4:C7"/>
  </mergeCells>
  <pageMargins left="0.7" right="0.7" top="0.75" bottom="0.75" header="0.3" footer="0.3"/>
  <pageSetup paperSize="9" orientation="portrait" r:id="rId1"/>
  <ignoredErrors>
    <ignoredError sqref="I46:L46 H8 H9:H30 H42:H6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</vt:lpstr>
      <vt:lpstr>Aruandesse2018</vt:lpstr>
      <vt:lpstr>Aruandesse2017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2017-11-13T08:48:40Z</dcterms:created>
  <dcterms:modified xsi:type="dcterms:W3CDTF">2019-10-18T07:52:37Z</dcterms:modified>
</cp:coreProperties>
</file>