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haigekassa.ee\yldine\P_ravikindlustushyvitised\P11_tervishoiukvaliteet\5_Indikaatorid\Eesti_ravikvaliteedi_andmed_2019\TTO_indik\tabelid_veebi\"/>
    </mc:Choice>
  </mc:AlternateContent>
  <xr:revisionPtr revIDLastSave="0" documentId="13_ncr:1_{E99041AD-A260-440F-8B66-39F6B835288A}" xr6:coauthVersionLast="45" xr6:coauthVersionMax="45" xr10:uidLastSave="{00000000-0000-0000-0000-000000000000}"/>
  <bookViews>
    <workbookView xWindow="-120" yWindow="-120" windowWidth="29040" windowHeight="15840" tabRatio="935" xr2:uid="{00000000-000D-0000-FFFF-FFFF00000000}"/>
  </bookViews>
  <sheets>
    <sheet name="Kirjeldus2019" sheetId="14" r:id="rId1"/>
    <sheet name="Aruandesse2019" sheetId="18" r:id="rId2"/>
    <sheet name="Aruandesse2018" sheetId="17" r:id="rId3"/>
    <sheet name="Aruandesse2017" sheetId="15" r:id="rId4"/>
    <sheet name="Aruandesse2016"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0" i="18" l="1"/>
  <c r="O30" i="18" s="1"/>
  <c r="L30" i="18"/>
  <c r="N30" i="18" s="1"/>
  <c r="M28" i="18"/>
  <c r="L28" i="18"/>
  <c r="M27" i="18"/>
  <c r="L27" i="18"/>
  <c r="N27" i="18" s="1"/>
  <c r="M26" i="18"/>
  <c r="L26" i="18"/>
  <c r="M25" i="18"/>
  <c r="L25" i="18"/>
  <c r="M24" i="18"/>
  <c r="L24" i="18"/>
  <c r="M23" i="18"/>
  <c r="L23" i="18"/>
  <c r="M22" i="18"/>
  <c r="L22" i="18"/>
  <c r="M21" i="18"/>
  <c r="L21" i="18"/>
  <c r="O21" i="18"/>
  <c r="M20" i="18"/>
  <c r="L20" i="18"/>
  <c r="M19" i="18"/>
  <c r="L19" i="18"/>
  <c r="M18" i="18"/>
  <c r="O18" i="18" s="1"/>
  <c r="L18" i="18"/>
  <c r="N18" i="18" s="1"/>
  <c r="M17" i="18"/>
  <c r="O17" i="18" s="1"/>
  <c r="L17" i="18"/>
  <c r="N17" i="18" s="1"/>
  <c r="M15" i="18"/>
  <c r="L15" i="18"/>
  <c r="M14" i="18"/>
  <c r="O14" i="18" s="1"/>
  <c r="L14" i="18"/>
  <c r="M13" i="18"/>
  <c r="L13" i="18"/>
  <c r="M12" i="18"/>
  <c r="L12" i="18"/>
  <c r="I12" i="18" s="1"/>
  <c r="M10" i="18"/>
  <c r="L10" i="18"/>
  <c r="M9" i="18"/>
  <c r="L9" i="18"/>
  <c r="M8" i="18"/>
  <c r="L8" i="18"/>
  <c r="I21" i="18" l="1"/>
  <c r="I25" i="18"/>
  <c r="I22" i="18"/>
  <c r="O22" i="18"/>
  <c r="L29" i="18"/>
  <c r="I27" i="18"/>
  <c r="O26" i="18"/>
  <c r="O8" i="18"/>
  <c r="N10" i="18"/>
  <c r="N13" i="18"/>
  <c r="O15" i="18"/>
  <c r="I23" i="18"/>
  <c r="N25" i="18"/>
  <c r="I26" i="18"/>
  <c r="N15" i="18"/>
  <c r="N28" i="18"/>
  <c r="O25" i="18"/>
  <c r="N9" i="18"/>
  <c r="I10" i="18"/>
  <c r="N12" i="18"/>
  <c r="I13" i="18"/>
  <c r="L16" i="18"/>
  <c r="N26" i="18"/>
  <c r="O10" i="18"/>
  <c r="O19" i="18"/>
  <c r="N21" i="18"/>
  <c r="O9" i="18"/>
  <c r="M11" i="18"/>
  <c r="O12" i="18"/>
  <c r="I15" i="18"/>
  <c r="N20" i="18"/>
  <c r="N22" i="18"/>
  <c r="N23" i="18"/>
  <c r="O28" i="18"/>
  <c r="O27" i="18"/>
  <c r="O24" i="18"/>
  <c r="N24" i="18"/>
  <c r="O23" i="18"/>
  <c r="N19" i="18"/>
  <c r="O20" i="18"/>
  <c r="O13" i="18"/>
  <c r="N14" i="18"/>
  <c r="M16" i="18"/>
  <c r="N8" i="18"/>
  <c r="I8" i="18"/>
  <c r="I14" i="18"/>
  <c r="I20" i="18"/>
  <c r="N29" i="18"/>
  <c r="M29" i="18"/>
  <c r="L11" i="18"/>
  <c r="G8" i="15"/>
  <c r="G9" i="15"/>
  <c r="G10" i="15"/>
  <c r="G11" i="15"/>
  <c r="G12" i="15"/>
  <c r="G13" i="15"/>
  <c r="G14" i="15"/>
  <c r="G15" i="15"/>
  <c r="G16" i="15"/>
  <c r="G17" i="15"/>
  <c r="G18" i="15"/>
  <c r="G19" i="15"/>
  <c r="G20" i="15"/>
  <c r="G21" i="15"/>
  <c r="G22" i="15"/>
  <c r="G23" i="15"/>
  <c r="G24" i="15"/>
  <c r="G25" i="15"/>
  <c r="G26" i="15"/>
  <c r="G27" i="15"/>
  <c r="G28" i="15"/>
  <c r="G30" i="15"/>
  <c r="G31" i="15"/>
  <c r="I11" i="18" l="1"/>
  <c r="N16" i="18"/>
  <c r="O11" i="18"/>
  <c r="O16" i="18"/>
  <c r="O29" i="18"/>
  <c r="I16" i="18"/>
  <c r="J27" i="18"/>
  <c r="M31" i="18"/>
  <c r="L31" i="18"/>
  <c r="N11" i="18"/>
  <c r="I29" i="18"/>
  <c r="I31" i="18" l="1"/>
  <c r="J8" i="18"/>
  <c r="J28" i="18"/>
  <c r="J22" i="18"/>
  <c r="J11" i="18"/>
  <c r="J29" i="18"/>
  <c r="O31" i="18"/>
  <c r="J14" i="18"/>
  <c r="J30" i="18"/>
  <c r="J9" i="18"/>
  <c r="J24" i="18"/>
  <c r="J19" i="18"/>
  <c r="J17" i="18"/>
  <c r="J18" i="18"/>
  <c r="J15" i="18"/>
  <c r="J16" i="18"/>
  <c r="J10" i="18"/>
  <c r="J25" i="18"/>
  <c r="J23" i="18"/>
  <c r="J26" i="18"/>
  <c r="J21" i="18"/>
  <c r="J20" i="18"/>
  <c r="J12" i="18"/>
  <c r="J13" i="18"/>
  <c r="N31" i="18"/>
  <c r="J30" i="17"/>
  <c r="I30" i="17"/>
  <c r="I10" i="17"/>
  <c r="J13" i="17"/>
  <c r="I14" i="17"/>
  <c r="J15" i="17"/>
  <c r="I17" i="17"/>
  <c r="K17" i="17" s="1"/>
  <c r="J18" i="17"/>
  <c r="L18" i="17" s="1"/>
  <c r="J19" i="17"/>
  <c r="J20" i="17"/>
  <c r="I21" i="17"/>
  <c r="J22" i="17"/>
  <c r="J23" i="17"/>
  <c r="J24" i="17"/>
  <c r="I25" i="17"/>
  <c r="J26" i="17"/>
  <c r="J27" i="17"/>
  <c r="J28" i="17"/>
  <c r="J9" i="17" l="1"/>
  <c r="E8" i="17"/>
  <c r="E20" i="17"/>
  <c r="L20" i="17" s="1"/>
  <c r="E27" i="17"/>
  <c r="L27" i="17" s="1"/>
  <c r="E23" i="17"/>
  <c r="L23" i="17" s="1"/>
  <c r="E19" i="17"/>
  <c r="L19" i="17" s="1"/>
  <c r="E14" i="17"/>
  <c r="K14" i="17" s="1"/>
  <c r="E9" i="17"/>
  <c r="E28" i="17"/>
  <c r="L28" i="17" s="1"/>
  <c r="E15" i="17"/>
  <c r="L15" i="17" s="1"/>
  <c r="C11" i="17"/>
  <c r="E26" i="17"/>
  <c r="L26" i="17" s="1"/>
  <c r="E22" i="17"/>
  <c r="L22" i="17" s="1"/>
  <c r="E13" i="17"/>
  <c r="L13" i="17" s="1"/>
  <c r="E24" i="17"/>
  <c r="L24" i="17" s="1"/>
  <c r="E10" i="17"/>
  <c r="K10" i="17" s="1"/>
  <c r="C16" i="17"/>
  <c r="E25" i="17"/>
  <c r="K25" i="17" s="1"/>
  <c r="E21" i="17"/>
  <c r="K21" i="17" s="1"/>
  <c r="D29" i="17"/>
  <c r="D16" i="17"/>
  <c r="E16" i="17" s="1"/>
  <c r="J16" i="17"/>
  <c r="I28" i="17"/>
  <c r="F28" i="17" s="1"/>
  <c r="I24" i="17"/>
  <c r="F24" i="17" s="1"/>
  <c r="I20" i="17"/>
  <c r="F20" i="17" s="1"/>
  <c r="I13" i="17"/>
  <c r="F13" i="17" s="1"/>
  <c r="I9" i="17"/>
  <c r="F9" i="17" s="1"/>
  <c r="J25" i="17"/>
  <c r="J21" i="17"/>
  <c r="J17" i="17"/>
  <c r="L17" i="17" s="1"/>
  <c r="J14" i="17"/>
  <c r="J10" i="17"/>
  <c r="E12" i="17"/>
  <c r="C29" i="17"/>
  <c r="I27" i="17"/>
  <c r="F27" i="17" s="1"/>
  <c r="I23" i="17"/>
  <c r="F23" i="17" s="1"/>
  <c r="I19" i="17"/>
  <c r="F19" i="17" s="1"/>
  <c r="I12" i="17"/>
  <c r="D11" i="17"/>
  <c r="I26" i="17"/>
  <c r="F26" i="17" s="1"/>
  <c r="I22" i="17"/>
  <c r="F22" i="17" s="1"/>
  <c r="I18" i="17"/>
  <c r="K18" i="17" s="1"/>
  <c r="I15" i="17"/>
  <c r="F15" i="17" s="1"/>
  <c r="J12" i="17"/>
  <c r="K30" i="17"/>
  <c r="L30" i="17"/>
  <c r="J8" i="17"/>
  <c r="L8" i="17" s="1"/>
  <c r="I8" i="17"/>
  <c r="K8" i="17" s="1"/>
  <c r="J29" i="17" l="1"/>
  <c r="L10" i="17"/>
  <c r="L9" i="17"/>
  <c r="I16" i="17"/>
  <c r="K16" i="17" s="1"/>
  <c r="L12" i="17"/>
  <c r="L25" i="17"/>
  <c r="K20" i="17"/>
  <c r="L14" i="17"/>
  <c r="C31" i="17"/>
  <c r="L21" i="17"/>
  <c r="K12" i="17"/>
  <c r="F14" i="17"/>
  <c r="K24" i="17"/>
  <c r="F21" i="17"/>
  <c r="K26" i="17"/>
  <c r="I29" i="17"/>
  <c r="K19" i="17"/>
  <c r="K28" i="17"/>
  <c r="F25" i="17"/>
  <c r="D31" i="17"/>
  <c r="E11" i="17"/>
  <c r="K23" i="17"/>
  <c r="K15" i="17"/>
  <c r="F10" i="17"/>
  <c r="K13" i="17"/>
  <c r="I11" i="17"/>
  <c r="K9" i="17"/>
  <c r="K27" i="17"/>
  <c r="L16" i="17"/>
  <c r="K22" i="17"/>
  <c r="J11" i="17"/>
  <c r="F12" i="17"/>
  <c r="F8" i="17"/>
  <c r="J10" i="15"/>
  <c r="L10" i="15" s="1"/>
  <c r="J11" i="15"/>
  <c r="L11" i="15" s="1"/>
  <c r="J12" i="15"/>
  <c r="L12" i="15" s="1"/>
  <c r="J13" i="15"/>
  <c r="L13" i="15" s="1"/>
  <c r="J14" i="15"/>
  <c r="L14" i="15" s="1"/>
  <c r="J15" i="15"/>
  <c r="L15" i="15" s="1"/>
  <c r="J16" i="15"/>
  <c r="L16" i="15" s="1"/>
  <c r="J17" i="15"/>
  <c r="L17" i="15" s="1"/>
  <c r="J18" i="15"/>
  <c r="L18" i="15" s="1"/>
  <c r="J19" i="15"/>
  <c r="L19" i="15" s="1"/>
  <c r="J20" i="15"/>
  <c r="L20" i="15" s="1"/>
  <c r="J21" i="15"/>
  <c r="L21" i="15" s="1"/>
  <c r="J22" i="15"/>
  <c r="L22" i="15" s="1"/>
  <c r="J23" i="15"/>
  <c r="L23" i="15" s="1"/>
  <c r="J24" i="15"/>
  <c r="L24" i="15" s="1"/>
  <c r="J25" i="15"/>
  <c r="L25" i="15" s="1"/>
  <c r="J26" i="15"/>
  <c r="L26" i="15" s="1"/>
  <c r="J27" i="15"/>
  <c r="L27" i="15" s="1"/>
  <c r="J28" i="15"/>
  <c r="L28" i="15" s="1"/>
  <c r="J29" i="15"/>
  <c r="L29" i="15" s="1"/>
  <c r="J31" i="15"/>
  <c r="L31" i="15" s="1"/>
  <c r="I10" i="15"/>
  <c r="F10" i="15" s="1"/>
  <c r="I11" i="15"/>
  <c r="I12" i="15"/>
  <c r="I13" i="15"/>
  <c r="K13" i="15" s="1"/>
  <c r="I14" i="15"/>
  <c r="F14" i="15" s="1"/>
  <c r="I15" i="15"/>
  <c r="I16" i="15"/>
  <c r="I17" i="15"/>
  <c r="K17" i="15" s="1"/>
  <c r="I18" i="15"/>
  <c r="K18" i="15" s="1"/>
  <c r="I19" i="15"/>
  <c r="K19" i="15" s="1"/>
  <c r="I20" i="15"/>
  <c r="I21" i="15"/>
  <c r="I22" i="15"/>
  <c r="I23" i="15"/>
  <c r="K23" i="15" s="1"/>
  <c r="I24" i="15"/>
  <c r="I25" i="15"/>
  <c r="I26" i="15"/>
  <c r="K26" i="15" s="1"/>
  <c r="I27" i="15"/>
  <c r="K27" i="15" s="1"/>
  <c r="I28" i="15"/>
  <c r="I29" i="15"/>
  <c r="I31" i="15"/>
  <c r="J8" i="15"/>
  <c r="L8" i="15" s="1"/>
  <c r="I8" i="15"/>
  <c r="K8" i="15" s="1"/>
  <c r="F15" i="15" l="1"/>
  <c r="F11" i="15"/>
  <c r="F16" i="17"/>
  <c r="E31" i="17"/>
  <c r="G15" i="17" s="1"/>
  <c r="F11" i="17"/>
  <c r="G9" i="17"/>
  <c r="F31" i="15"/>
  <c r="K14" i="15"/>
  <c r="F28" i="15"/>
  <c r="F20" i="15"/>
  <c r="F16" i="15"/>
  <c r="F12" i="15"/>
  <c r="K31" i="15"/>
  <c r="L11" i="17"/>
  <c r="J31" i="17"/>
  <c r="K11" i="17"/>
  <c r="I31" i="17"/>
  <c r="K16" i="15"/>
  <c r="F8" i="15"/>
  <c r="K22" i="15"/>
  <c r="K12" i="15"/>
  <c r="F29" i="15"/>
  <c r="F25" i="15"/>
  <c r="F21" i="15"/>
  <c r="K10" i="15"/>
  <c r="K28" i="15"/>
  <c r="K24" i="15"/>
  <c r="K20" i="15"/>
  <c r="F27" i="15"/>
  <c r="F23" i="15"/>
  <c r="F13" i="15"/>
  <c r="K29" i="15"/>
  <c r="K25" i="15"/>
  <c r="K21" i="15"/>
  <c r="K15" i="15"/>
  <c r="K11" i="15"/>
  <c r="G29" i="15"/>
  <c r="H35" i="12"/>
  <c r="I12" i="12"/>
  <c r="G26" i="17" l="1"/>
  <c r="L31" i="17"/>
  <c r="G17" i="17"/>
  <c r="G19" i="17"/>
  <c r="G24" i="17"/>
  <c r="G16" i="17"/>
  <c r="G11" i="17"/>
  <c r="G30" i="17"/>
  <c r="G14" i="17"/>
  <c r="G8" i="17"/>
  <c r="G13" i="17"/>
  <c r="G21" i="17"/>
  <c r="G22" i="17"/>
  <c r="G28" i="17"/>
  <c r="G12" i="17"/>
  <c r="G20" i="17"/>
  <c r="G25" i="17"/>
  <c r="G23" i="17"/>
  <c r="G29" i="17"/>
  <c r="G27" i="17"/>
  <c r="G10" i="17"/>
  <c r="G18" i="17"/>
  <c r="F31" i="17"/>
  <c r="K31" i="17"/>
  <c r="F29" i="17" l="1"/>
  <c r="E29" i="17"/>
  <c r="K29" i="17" l="1"/>
  <c r="L29" i="17"/>
</calcChain>
</file>

<file path=xl/sharedStrings.xml><?xml version="1.0" encoding="utf-8"?>
<sst xmlns="http://schemas.openxmlformats.org/spreadsheetml/2006/main" count="451" uniqueCount="131">
  <si>
    <t>Haiglaliik</t>
  </si>
  <si>
    <t>Haigla</t>
  </si>
  <si>
    <t>Piirkondlikud</t>
  </si>
  <si>
    <t>piirkH</t>
  </si>
  <si>
    <t>Keskhaiglad</t>
  </si>
  <si>
    <t>keskH</t>
  </si>
  <si>
    <t>Üldhaiglad</t>
  </si>
  <si>
    <t>üldH</t>
  </si>
  <si>
    <t>Kokku:</t>
  </si>
  <si>
    <t>Kõik teenuseosutajad</t>
  </si>
  <si>
    <t>Indikaator 2. Pikaleveninud haiglaravi</t>
  </si>
  <si>
    <t>Indikaatori kirjeldus:</t>
  </si>
  <si>
    <r>
      <t>See indikaator näitab, kui suurel osal patsientidest lubati pärast hospitaliseerimist konkreetse haigusseisundi esinemisel koju naasta ning seda rahvusvaheliselt tunnustatud maksimaalse haiglas viibimise aja jooksul. Lisaks sellele eristas uuring koletsüstektoomiaid, mis tehti minimaalselt invasiivsel viisil (st laparoskoopiliselt) vs muul invasiivsel viisil, mis eeldab palju pikemat haiglaravi.</t>
    </r>
    <r>
      <rPr>
        <vertAlign val="superscript"/>
        <sz val="11"/>
        <color rgb="FF000000"/>
        <rFont val="Times New Roman"/>
        <family val="1"/>
      </rPr>
      <t>1</t>
    </r>
    <r>
      <rPr>
        <sz val="11"/>
        <color rgb="FF000000"/>
        <rFont val="Times New Roman"/>
        <family val="1"/>
      </rPr>
      <t xml:space="preserve"> </t>
    </r>
  </si>
  <si>
    <t>Juhtumeid kokku</t>
  </si>
  <si>
    <t>95% usaldusvahemik</t>
  </si>
  <si>
    <t>Piirkondlik haigla</t>
  </si>
  <si>
    <t>Keskhaigla</t>
  </si>
  <si>
    <t>Üldhaigla</t>
  </si>
  <si>
    <t>HVA-välised teenuseosutajad</t>
  </si>
  <si>
    <t>Haigla tüüp</t>
  </si>
  <si>
    <t>Raviasutus</t>
  </si>
  <si>
    <t>SA Põhja-Eesti Regionaalhaigla</t>
  </si>
  <si>
    <t>SA Tartu Ülikooli Kliinikum</t>
  </si>
  <si>
    <t>AS Ida-Tallinna Keskhaigla</t>
  </si>
  <si>
    <t>AS Lääne-Tallinna Keskhaigla</t>
  </si>
  <si>
    <t>SA Ida-Viru Keskhaigla</t>
  </si>
  <si>
    <t>SA Pärnu Haigla</t>
  </si>
  <si>
    <t>AS Järvamaa Haigla</t>
  </si>
  <si>
    <t>Kuressaare Haigla SA</t>
  </si>
  <si>
    <t>SA Läänemaa Haigla</t>
  </si>
  <si>
    <t>AS Rakvere Haigla</t>
  </si>
  <si>
    <t>AS Lõuna-Eesti Haigla</t>
  </si>
  <si>
    <t>SA Narva Haigla</t>
  </si>
  <si>
    <t>SA Viljandi Haigla</t>
  </si>
  <si>
    <t>AS Valga Haigla</t>
  </si>
  <si>
    <t>SA Hiiumaa Haigla</t>
  </si>
  <si>
    <t>AS Põlva Haigla</t>
  </si>
  <si>
    <t>SA Raplamaa Haigla</t>
  </si>
  <si>
    <t>SA Jõgeva Haigla</t>
  </si>
  <si>
    <t>HVA raviasutused kokku:</t>
  </si>
  <si>
    <t>Tabel 2.3.1: MMIMi protseduuride protsent teenuseosutaja tüübi järgi</t>
  </si>
  <si>
    <t>Koletsüstektoomia</t>
  </si>
  <si>
    <t>MMIMi %</t>
  </si>
  <si>
    <t>14,3-19,1%</t>
  </si>
  <si>
    <t>5,7-8,9%</t>
  </si>
  <si>
    <t>3,2-6,8%</t>
  </si>
  <si>
    <t>-</t>
  </si>
  <si>
    <t>2706</t>
  </si>
  <si>
    <t>8,9-11,3%</t>
  </si>
  <si>
    <t>Tabel 2.3.2: MMIMi protseduuride protsent raviasutuse järgi</t>
  </si>
  <si>
    <t>19,7-27,3%</t>
  </si>
  <si>
    <t>6,4-12,0%</t>
  </si>
  <si>
    <t>9,2-16,1%</t>
  </si>
  <si>
    <t>3,4-9,6%</t>
  </si>
  <si>
    <t>1,6-7,7%</t>
  </si>
  <si>
    <t>0,4-5,2%</t>
  </si>
  <si>
    <t>0-6,2%</t>
  </si>
  <si>
    <t>0,1-9,3%</t>
  </si>
  <si>
    <t>0,2-22,3%</t>
  </si>
  <si>
    <t>4,2-17,1%</t>
  </si>
  <si>
    <t>1,4-9,1%</t>
  </si>
  <si>
    <t>9,7-31,9%</t>
  </si>
  <si>
    <t>1,9-20,6%</t>
  </si>
  <si>
    <t>0,0-20,9%</t>
  </si>
  <si>
    <t>0,0-17,2%</t>
  </si>
  <si>
    <r>
      <rPr>
        <u/>
        <vertAlign val="superscript"/>
        <sz val="11"/>
        <color theme="10"/>
        <rFont val="Calibri"/>
        <family val="2"/>
        <scheme val="minor"/>
      </rPr>
      <t>1</t>
    </r>
    <r>
      <rPr>
        <u/>
        <sz val="11"/>
        <color theme="10"/>
        <rFont val="Calibri"/>
        <family val="2"/>
        <scheme val="minor"/>
      </rPr>
      <t>https://www.haigekassa.ee/sites/default/files/Maailmapanga-uuring/veeb_est_summary_report_hk_2015.pdf</t>
    </r>
  </si>
  <si>
    <t>päevaravi (ravitüüp 19)</t>
  </si>
  <si>
    <t>iseseisev statsionaarne õendusabi (ravitüüp 18)</t>
  </si>
  <si>
    <t>.</t>
  </si>
  <si>
    <t>statsionaarne taastusravi (ravitüüp 15)</t>
  </si>
  <si>
    <t>alumine usaldusvahemik</t>
  </si>
  <si>
    <t>ülemine usaldusvahemik</t>
  </si>
  <si>
    <t>alumise usaldusvahemiku erinevus sagedusest</t>
  </si>
  <si>
    <t>ülemise usaldusvahemiku erinevus sagedusest</t>
  </si>
  <si>
    <t>MA</t>
  </si>
  <si>
    <t>Tabel 4.1 Lahtise lõikusega koletsüstektoomiate osakaal</t>
  </si>
  <si>
    <t>Indikaator 4d. RAVIKESTUS: LAHTISE LÕIKUSEGA KOLETSÜSTEKTOOMIA OSAKAAL</t>
  </si>
  <si>
    <t>**teenust ei osutata</t>
  </si>
  <si>
    <t>*2017. aasta arvutused on korrigeeritud võrreldes eelmiste aastatega - välja on jäetud järgmiseid ravitüübid:</t>
  </si>
  <si>
    <t>MA - mitte arvutatav</t>
  </si>
  <si>
    <t>Põhja-Eesti Regionaalhaigla</t>
  </si>
  <si>
    <t>Tartu Ülikooli Kliinikum</t>
  </si>
  <si>
    <t>Ida-Tallinna Keskhaigla</t>
  </si>
  <si>
    <t>Ida-Viru Keskhaigla</t>
  </si>
  <si>
    <t>Lääne-Tallinna Keskhaigla</t>
  </si>
  <si>
    <t>Pärnu Haigla</t>
  </si>
  <si>
    <t>Järvamaa Haigla</t>
  </si>
  <si>
    <t>Kuressaare Haigla</t>
  </si>
  <si>
    <t>Lõuna-Eesti Haigla</t>
  </si>
  <si>
    <t>Läänemaa Haigla</t>
  </si>
  <si>
    <t>Narva Haigla</t>
  </si>
  <si>
    <t>Põlva Haigla</t>
  </si>
  <si>
    <t>Rakvere Haigla</t>
  </si>
  <si>
    <t>Raplamaa Haigla</t>
  </si>
  <si>
    <t>Valga Haigla</t>
  </si>
  <si>
    <t>Viljandi Haigla</t>
  </si>
  <si>
    <t>Hiiumaa Haigla**</t>
  </si>
  <si>
    <t>Jõgeva Haigla**</t>
  </si>
  <si>
    <t>2017.a lahtise lõikusega koletsüstektoomia operatsioonid, arv</t>
  </si>
  <si>
    <r>
      <t xml:space="preserve">2017.a lahtise lõikusega koletsüstekoomia </t>
    </r>
    <r>
      <rPr>
        <b/>
        <sz val="11"/>
        <rFont val="Calibri"/>
        <family val="2"/>
        <scheme val="minor"/>
      </rPr>
      <t>operatsioonid</t>
    </r>
    <r>
      <rPr>
        <b/>
        <sz val="11"/>
        <color theme="1"/>
        <rFont val="Calibri"/>
        <family val="2"/>
        <charset val="186"/>
        <scheme val="minor"/>
      </rPr>
      <t>, osakaal</t>
    </r>
  </si>
  <si>
    <t>2017.a* koletsüstektoomia operatsioonid, arv</t>
  </si>
  <si>
    <t>Haapsalu Neuroloogiline Rehabilitatsioonikeskus*</t>
  </si>
  <si>
    <t>Tallinna Lastehaigla</t>
  </si>
  <si>
    <t>2018
koletsüstektoomia operatsioonid, arv</t>
  </si>
  <si>
    <t>2018
 lahtise lõikusega koletsüstektoomia operatsioonid, arv</t>
  </si>
  <si>
    <r>
      <t xml:space="preserve">2018
 lahtise lõikusega koletsüstekoomia </t>
    </r>
    <r>
      <rPr>
        <b/>
        <sz val="11"/>
        <rFont val="Calibri"/>
        <family val="2"/>
        <scheme val="minor"/>
      </rPr>
      <t>operatsioonid</t>
    </r>
    <r>
      <rPr>
        <b/>
        <sz val="11"/>
        <color theme="1"/>
        <rFont val="Calibri"/>
        <family val="2"/>
        <charset val="186"/>
        <scheme val="minor"/>
      </rPr>
      <t>, osakaal</t>
    </r>
  </si>
  <si>
    <t>Haapsalu Neuroloogiline Rehabilitatsioonikeskus</t>
  </si>
  <si>
    <t>Vanus ≤14</t>
  </si>
  <si>
    <t>Vanus 15-18</t>
  </si>
  <si>
    <t>Vanus ≥19</t>
  </si>
  <si>
    <t>Erihaiglad</t>
  </si>
  <si>
    <t>2018. a koletsüstektoomia operatsioonid, arv</t>
  </si>
  <si>
    <t>2018. a lahtise lõikusega koletsüstektoomia operatsioonid, arv</t>
  </si>
  <si>
    <r>
      <t xml:space="preserve">2018. a lahtise lõikusega koletsüstekoomia </t>
    </r>
    <r>
      <rPr>
        <b/>
        <sz val="11"/>
        <rFont val="Calibri"/>
        <family val="2"/>
        <scheme val="minor"/>
      </rPr>
      <t>operatsioonid</t>
    </r>
    <r>
      <rPr>
        <b/>
        <sz val="11"/>
        <color theme="1"/>
        <rFont val="Calibri"/>
        <family val="2"/>
        <charset val="186"/>
        <scheme val="minor"/>
      </rPr>
      <t>, osakaal</t>
    </r>
  </si>
  <si>
    <t>2018. aasta tulemuste arvutamisel eemaldati vanusepiirang ≥15 aastat</t>
  </si>
  <si>
    <t xml:space="preserve">Kriipsuga ( – ) tähistatud read, kus ei olnud juhtusid ning tulemust ei saanud arvutada. </t>
  </si>
  <si>
    <t>Vanus 15–18</t>
  </si>
  <si>
    <t>–</t>
  </si>
  <si>
    <t>Kokku</t>
  </si>
  <si>
    <t>2019. a koletsüstektoomia operatsioonid, arv</t>
  </si>
  <si>
    <t>2019. a lahtise lõikusega koletsüstektoomia operatsioonid, arv</t>
  </si>
  <si>
    <r>
      <t xml:space="preserve">2019. a lahtise lõikusega koletsüstekoomia </t>
    </r>
    <r>
      <rPr>
        <b/>
        <sz val="11"/>
        <rFont val="Calibri"/>
        <family val="2"/>
        <scheme val="minor"/>
      </rPr>
      <t>operatsioonid</t>
    </r>
    <r>
      <rPr>
        <b/>
        <sz val="11"/>
        <color theme="1"/>
        <rFont val="Calibri"/>
        <family val="2"/>
        <charset val="186"/>
        <scheme val="minor"/>
      </rPr>
      <t>, osakaal</t>
    </r>
  </si>
  <si>
    <r>
      <t xml:space="preserve">2019. a vältimatud lahtise lõikusega koletsüstekoomia </t>
    </r>
    <r>
      <rPr>
        <b/>
        <sz val="11"/>
        <rFont val="Calibri"/>
        <family val="2"/>
        <scheme val="minor"/>
      </rPr>
      <t>operatsioonid</t>
    </r>
    <r>
      <rPr>
        <b/>
        <sz val="11"/>
        <color theme="1"/>
        <rFont val="Calibri"/>
        <family val="2"/>
        <charset val="186"/>
        <scheme val="minor"/>
      </rPr>
      <t>, osakaal</t>
    </r>
  </si>
  <si>
    <r>
      <t xml:space="preserve">2019. a vältimatud lahtise lõikusega koletsüstekoomia </t>
    </r>
    <r>
      <rPr>
        <b/>
        <sz val="11"/>
        <rFont val="Calibri"/>
        <family val="2"/>
        <scheme val="minor"/>
      </rPr>
      <t>operatsioonid</t>
    </r>
    <r>
      <rPr>
        <b/>
        <sz val="11"/>
        <color theme="1"/>
        <rFont val="Calibri"/>
        <family val="2"/>
        <charset val="186"/>
        <scheme val="minor"/>
      </rPr>
      <t>, arv</t>
    </r>
  </si>
  <si>
    <t>2019
koletsüstektoomia operatsioonid, arv</t>
  </si>
  <si>
    <t>2019
 lahtise lõikusega koletsüstektoomia operatsioonid, arv</t>
  </si>
  <si>
    <t>*2019. aastast arve periood arve alguse asemel arve lõpu järgi</t>
  </si>
  <si>
    <t>2019. a vältimatud koletsüstektoomia operatsioonid, arv</t>
  </si>
  <si>
    <t>PiirkH</t>
  </si>
  <si>
    <t>KeskH</t>
  </si>
  <si>
    <t>ÜldH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</si>
</sst>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44" x14ac:knownFonts="1">
    <font>
      <sz val="11"/>
      <color theme="1"/>
      <name val="Calibri"/>
      <family val="2"/>
      <charset val="186"/>
      <scheme val="minor"/>
    </font>
    <font>
      <sz val="12"/>
      <color theme="1"/>
      <name val="Times New Roman"/>
      <family val="1"/>
    </font>
    <font>
      <u/>
      <sz val="11"/>
      <color theme="10"/>
      <name val="Calibri"/>
      <family val="2"/>
      <charset val="186"/>
      <scheme val="minor"/>
    </font>
    <font>
      <b/>
      <sz val="11"/>
      <color theme="1"/>
      <name val="Calibri"/>
      <family val="2"/>
      <charset val="186"/>
      <scheme val="minor"/>
    </font>
    <font>
      <sz val="11"/>
      <color theme="0"/>
      <name val="Calibri"/>
      <family val="2"/>
      <charset val="186"/>
      <scheme val="minor"/>
    </font>
    <font>
      <b/>
      <sz val="11"/>
      <color theme="1"/>
      <name val="Calibri"/>
      <family val="2"/>
      <scheme val="minor"/>
    </font>
    <font>
      <sz val="11"/>
      <color theme="1"/>
      <name val="Calibri"/>
      <family val="2"/>
      <scheme val="minor"/>
    </font>
    <font>
      <b/>
      <sz val="12"/>
      <color theme="1"/>
      <name val="Times New Roman"/>
      <family val="1"/>
    </font>
    <font>
      <sz val="11"/>
      <color rgb="FF000000"/>
      <name val="Times New Roman"/>
      <family val="1"/>
    </font>
    <font>
      <vertAlign val="superscript"/>
      <sz val="11"/>
      <color rgb="FF000000"/>
      <name val="Times New Roman"/>
      <family val="1"/>
    </font>
    <font>
      <u/>
      <sz val="11"/>
      <color theme="10"/>
      <name val="Calibri"/>
      <family val="2"/>
      <scheme val="minor"/>
    </font>
    <font>
      <u/>
      <vertAlign val="superscript"/>
      <sz val="11"/>
      <color theme="10"/>
      <name val="Calibri"/>
      <family val="2"/>
      <scheme val="minor"/>
    </font>
    <font>
      <sz val="11"/>
      <color theme="1"/>
      <name val="Calibri"/>
      <family val="2"/>
      <charset val="186"/>
      <scheme val="minor"/>
    </font>
    <font>
      <sz val="11"/>
      <color rgb="FF00B050"/>
      <name val="Calibri"/>
      <family val="2"/>
      <charset val="186"/>
      <scheme val="minor"/>
    </font>
    <font>
      <b/>
      <sz val="12"/>
      <color rgb="FF2F5597"/>
      <name val="Times New Roman"/>
      <family val="1"/>
      <charset val="186"/>
    </font>
    <font>
      <sz val="11"/>
      <color rgb="FFFF0000"/>
      <name val="Calibri"/>
      <family val="2"/>
      <charset val="186"/>
      <scheme val="minor"/>
    </font>
    <font>
      <b/>
      <sz val="10"/>
      <color rgb="FF2F5597"/>
      <name val="Times New Roman"/>
      <family val="1"/>
      <charset val="186"/>
    </font>
    <font>
      <sz val="11"/>
      <name val="Calibri"/>
      <family val="2"/>
      <charset val="186"/>
      <scheme val="minor"/>
    </font>
    <font>
      <b/>
      <sz val="11"/>
      <name val="Calibri"/>
      <family val="2"/>
      <scheme val="minor"/>
    </font>
    <font>
      <b/>
      <sz val="11"/>
      <color theme="0"/>
      <name val="Calibri"/>
      <family val="2"/>
      <charset val="186"/>
      <scheme val="minor"/>
    </font>
    <font>
      <sz val="8"/>
      <name val="Arial"/>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8"/>
      <name val="Arial"/>
      <family val="2"/>
      <charset val="186"/>
    </font>
  </fonts>
  <fills count="53">
    <fill>
      <patternFill patternType="none"/>
    </fill>
    <fill>
      <patternFill patternType="gray125"/>
    </fill>
    <fill>
      <patternFill patternType="solid">
        <fgColor rgb="FFFFC000"/>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s>
  <cellStyleXfs count="151">
    <xf numFmtId="0" fontId="0" fillId="0" borderId="0"/>
    <xf numFmtId="0" fontId="2" fillId="0" borderId="0" applyNumberFormat="0" applyFill="0" applyBorder="0" applyAlignment="0" applyProtection="0"/>
    <xf numFmtId="0" fontId="6" fillId="0" borderId="0"/>
    <xf numFmtId="0" fontId="10" fillId="0" borderId="0" applyNumberFormat="0" applyFill="0" applyBorder="0" applyAlignment="0" applyProtection="0"/>
    <xf numFmtId="9" fontId="12" fillId="0" borderId="0" applyFont="0" applyFill="0" applyBorder="0" applyAlignment="0" applyProtection="0"/>
    <xf numFmtId="0" fontId="28" fillId="4" borderId="0" applyNumberFormat="0" applyBorder="0" applyAlignment="0" applyProtection="0"/>
    <xf numFmtId="0" fontId="20" fillId="3" borderId="0"/>
    <xf numFmtId="0" fontId="28" fillId="7" borderId="0" applyNumberFormat="0" applyBorder="0" applyAlignment="0" applyProtection="0"/>
    <xf numFmtId="0" fontId="29" fillId="6" borderId="0" applyNumberFormat="0" applyBorder="0" applyAlignment="0" applyProtection="0"/>
    <xf numFmtId="0" fontId="29" fillId="5"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9" borderId="0" applyNumberFormat="0" applyBorder="0" applyAlignment="0" applyProtection="0"/>
    <xf numFmtId="0" fontId="29" fillId="17"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8" fillId="7" borderId="0" applyNumberFormat="0" applyBorder="0" applyAlignment="0" applyProtection="0"/>
    <xf numFmtId="0" fontId="28"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8" fillId="23" borderId="0" applyNumberFormat="0" applyBorder="0" applyAlignment="0" applyProtection="0"/>
    <xf numFmtId="0" fontId="30" fillId="21" borderId="0" applyNumberFormat="0" applyBorder="0" applyAlignment="0" applyProtection="0"/>
    <xf numFmtId="0" fontId="31" fillId="24" borderId="7" applyNumberFormat="0" applyAlignment="0" applyProtection="0"/>
    <xf numFmtId="0" fontId="32" fillId="16" borderId="8" applyNumberFormat="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29" fillId="14"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22" borderId="7" applyNumberFormat="0" applyAlignment="0" applyProtection="0"/>
    <xf numFmtId="0" fontId="38" fillId="0" borderId="12" applyNumberFormat="0" applyFill="0" applyAlignment="0" applyProtection="0"/>
    <xf numFmtId="0" fontId="38" fillId="22" borderId="0" applyNumberFormat="0" applyBorder="0" applyAlignment="0" applyProtection="0"/>
    <xf numFmtId="0" fontId="21" fillId="21" borderId="7" applyNumberFormat="0" applyFont="0" applyAlignment="0" applyProtection="0"/>
    <xf numFmtId="0" fontId="39" fillId="24" borderId="13" applyNumberFormat="0" applyAlignment="0" applyProtection="0"/>
    <xf numFmtId="4" fontId="21" fillId="28" borderId="7" applyNumberFormat="0" applyProtection="0">
      <alignment vertical="center"/>
    </xf>
    <xf numFmtId="4" fontId="42" fillId="29" borderId="7" applyNumberFormat="0" applyProtection="0">
      <alignment vertical="center"/>
    </xf>
    <xf numFmtId="4" fontId="21" fillId="29" borderId="7" applyNumberFormat="0" applyProtection="0">
      <alignment horizontal="left" vertical="center" indent="1"/>
    </xf>
    <xf numFmtId="0" fontId="25" fillId="28" borderId="14" applyNumberFormat="0" applyProtection="0">
      <alignment horizontal="left" vertical="top" indent="1"/>
    </xf>
    <xf numFmtId="4" fontId="21" fillId="30" borderId="7" applyNumberFormat="0" applyProtection="0">
      <alignment horizontal="left" vertical="center" indent="1"/>
    </xf>
    <xf numFmtId="4" fontId="21" fillId="31" borderId="7" applyNumberFormat="0" applyProtection="0">
      <alignment horizontal="right" vertical="center"/>
    </xf>
    <xf numFmtId="4" fontId="21" fillId="32" borderId="7" applyNumberFormat="0" applyProtection="0">
      <alignment horizontal="right" vertical="center"/>
    </xf>
    <xf numFmtId="4" fontId="21" fillId="33" borderId="15" applyNumberFormat="0" applyProtection="0">
      <alignment horizontal="right" vertical="center"/>
    </xf>
    <xf numFmtId="4" fontId="21" fillId="34" borderId="7" applyNumberFormat="0" applyProtection="0">
      <alignment horizontal="right" vertical="center"/>
    </xf>
    <xf numFmtId="4" fontId="21" fillId="35" borderId="7" applyNumberFormat="0" applyProtection="0">
      <alignment horizontal="right" vertical="center"/>
    </xf>
    <xf numFmtId="4" fontId="21" fillId="36" borderId="7" applyNumberFormat="0" applyProtection="0">
      <alignment horizontal="right" vertical="center"/>
    </xf>
    <xf numFmtId="4" fontId="21" fillId="37" borderId="7" applyNumberFormat="0" applyProtection="0">
      <alignment horizontal="right" vertical="center"/>
    </xf>
    <xf numFmtId="4" fontId="21" fillId="38" borderId="7" applyNumberFormat="0" applyProtection="0">
      <alignment horizontal="right" vertical="center"/>
    </xf>
    <xf numFmtId="4" fontId="21" fillId="39" borderId="7" applyNumberFormat="0" applyProtection="0">
      <alignment horizontal="right" vertical="center"/>
    </xf>
    <xf numFmtId="4" fontId="21" fillId="40" borderId="15" applyNumberFormat="0" applyProtection="0">
      <alignment horizontal="left" vertical="center" indent="1"/>
    </xf>
    <xf numFmtId="4" fontId="24" fillId="41" borderId="15" applyNumberFormat="0" applyProtection="0">
      <alignment horizontal="left" vertical="center" indent="1"/>
    </xf>
    <xf numFmtId="4" fontId="24" fillId="41" borderId="15" applyNumberFormat="0" applyProtection="0">
      <alignment horizontal="left" vertical="center" indent="1"/>
    </xf>
    <xf numFmtId="4" fontId="21" fillId="42" borderId="7" applyNumberFormat="0" applyProtection="0">
      <alignment horizontal="right" vertical="center"/>
    </xf>
    <xf numFmtId="4" fontId="21" fillId="43" borderId="15" applyNumberFormat="0" applyProtection="0">
      <alignment horizontal="left" vertical="center" indent="1"/>
    </xf>
    <xf numFmtId="4" fontId="21" fillId="42" borderId="15" applyNumberFormat="0" applyProtection="0">
      <alignment horizontal="left" vertical="center" indent="1"/>
    </xf>
    <xf numFmtId="0" fontId="21" fillId="44" borderId="7" applyNumberFormat="0" applyProtection="0">
      <alignment horizontal="left" vertical="center" indent="1"/>
    </xf>
    <xf numFmtId="0" fontId="21" fillId="41" borderId="14" applyNumberFormat="0" applyProtection="0">
      <alignment horizontal="left" vertical="top" indent="1"/>
    </xf>
    <xf numFmtId="0" fontId="21" fillId="45" borderId="7" applyNumberFormat="0" applyProtection="0">
      <alignment horizontal="left" vertical="center" indent="1"/>
    </xf>
    <xf numFmtId="0" fontId="21" fillId="42" borderId="14" applyNumberFormat="0" applyProtection="0">
      <alignment horizontal="left" vertical="top" indent="1"/>
    </xf>
    <xf numFmtId="0" fontId="21" fillId="46" borderId="7" applyNumberFormat="0" applyProtection="0">
      <alignment horizontal="left" vertical="center" indent="1"/>
    </xf>
    <xf numFmtId="0" fontId="21" fillId="46" borderId="14" applyNumberFormat="0" applyProtection="0">
      <alignment horizontal="left" vertical="top" indent="1"/>
    </xf>
    <xf numFmtId="0" fontId="21" fillId="43" borderId="7" applyNumberFormat="0" applyProtection="0">
      <alignment horizontal="left" vertical="center" indent="1"/>
    </xf>
    <xf numFmtId="0" fontId="21" fillId="43" borderId="14" applyNumberFormat="0" applyProtection="0">
      <alignment horizontal="left" vertical="top" indent="1"/>
    </xf>
    <xf numFmtId="0" fontId="21" fillId="47" borderId="16" applyNumberFormat="0">
      <protection locked="0"/>
    </xf>
    <xf numFmtId="0" fontId="22" fillId="41" borderId="17" applyBorder="0"/>
    <xf numFmtId="4" fontId="23" fillId="48" borderId="14" applyNumberFormat="0" applyProtection="0">
      <alignment vertical="center"/>
    </xf>
    <xf numFmtId="4" fontId="42" fillId="49" borderId="1" applyNumberFormat="0" applyProtection="0">
      <alignment vertical="center"/>
    </xf>
    <xf numFmtId="4" fontId="23" fillId="44" borderId="14" applyNumberFormat="0" applyProtection="0">
      <alignment horizontal="left" vertical="center" indent="1"/>
    </xf>
    <xf numFmtId="0" fontId="23" fillId="48" borderId="14" applyNumberFormat="0" applyProtection="0">
      <alignment horizontal="left" vertical="top" indent="1"/>
    </xf>
    <xf numFmtId="4" fontId="21" fillId="0" borderId="7" applyNumberFormat="0" applyProtection="0">
      <alignment horizontal="right" vertical="center"/>
    </xf>
    <xf numFmtId="4" fontId="42" fillId="50" borderId="7" applyNumberFormat="0" applyProtection="0">
      <alignment horizontal="right" vertical="center"/>
    </xf>
    <xf numFmtId="4" fontId="21" fillId="30" borderId="7" applyNumberFormat="0" applyProtection="0">
      <alignment horizontal="left" vertical="center" indent="1"/>
    </xf>
    <xf numFmtId="0" fontId="23" fillId="42" borderId="14" applyNumberFormat="0" applyProtection="0">
      <alignment horizontal="left" vertical="top" indent="1"/>
    </xf>
    <xf numFmtId="4" fontId="26" fillId="51" borderId="15" applyNumberFormat="0" applyProtection="0">
      <alignment horizontal="left" vertical="center" indent="1"/>
    </xf>
    <xf numFmtId="0" fontId="21" fillId="52" borderId="1"/>
    <xf numFmtId="4" fontId="27" fillId="47" borderId="7" applyNumberFormat="0" applyProtection="0">
      <alignment horizontal="right" vertical="center"/>
    </xf>
    <xf numFmtId="0" fontId="40" fillId="0" borderId="0" applyNumberFormat="0" applyFill="0" applyBorder="0" applyAlignment="0" applyProtection="0"/>
    <xf numFmtId="0" fontId="33" fillId="0" borderId="18" applyNumberFormat="0" applyFill="0" applyAlignment="0" applyProtection="0"/>
    <xf numFmtId="0" fontId="41" fillId="0" borderId="0" applyNumberFormat="0" applyFill="0" applyBorder="0" applyAlignment="0" applyProtection="0"/>
    <xf numFmtId="0" fontId="28" fillId="4" borderId="0" applyNumberFormat="0" applyBorder="0" applyAlignment="0" applyProtection="0"/>
    <xf numFmtId="0" fontId="28" fillId="12"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43" fillId="3" borderId="0"/>
    <xf numFmtId="0" fontId="28" fillId="4" borderId="0" applyNumberFormat="0" applyBorder="0" applyAlignment="0" applyProtection="0"/>
    <xf numFmtId="0" fontId="28" fillId="8"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7"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cellStyleXfs>
  <cellXfs count="108">
    <xf numFmtId="0" fontId="0" fillId="0" borderId="0" xfId="0"/>
    <xf numFmtId="0" fontId="1" fillId="0" borderId="0" xfId="0" applyFont="1"/>
    <xf numFmtId="49" fontId="0" fillId="0" borderId="0" xfId="0" applyNumberFormat="1"/>
    <xf numFmtId="0" fontId="0" fillId="0" borderId="0" xfId="0" applyAlignment="1">
      <alignment vertical="top" wrapText="1"/>
    </xf>
    <xf numFmtId="0" fontId="2" fillId="0" borderId="0" xfId="1" applyAlignment="1">
      <alignment vertical="center"/>
    </xf>
    <xf numFmtId="0" fontId="2" fillId="0" borderId="0" xfId="1"/>
    <xf numFmtId="0" fontId="0" fillId="0" borderId="1" xfId="0" applyBorder="1"/>
    <xf numFmtId="9" fontId="0" fillId="0" borderId="1" xfId="0" applyNumberFormat="1" applyBorder="1"/>
    <xf numFmtId="3" fontId="3" fillId="0" borderId="1" xfId="0" applyNumberFormat="1" applyFont="1" applyBorder="1"/>
    <xf numFmtId="9" fontId="3" fillId="0" borderId="1" xfId="0" applyNumberFormat="1" applyFont="1" applyBorder="1"/>
    <xf numFmtId="0" fontId="7" fillId="0" borderId="0" xfId="2" applyFont="1" applyAlignment="1">
      <alignment vertical="center"/>
    </xf>
    <xf numFmtId="0" fontId="6" fillId="0" borderId="0" xfId="2"/>
    <xf numFmtId="0" fontId="5" fillId="0" borderId="0" xfId="2" applyFont="1"/>
    <xf numFmtId="0" fontId="6" fillId="2" borderId="1" xfId="2" applyFill="1" applyBorder="1" applyAlignment="1">
      <alignment horizontal="center" vertical="center" wrapText="1"/>
    </xf>
    <xf numFmtId="0" fontId="6" fillId="0" borderId="1" xfId="2" applyBorder="1"/>
    <xf numFmtId="49" fontId="6" fillId="0" borderId="1" xfId="2" applyNumberFormat="1" applyBorder="1" applyAlignment="1">
      <alignment horizontal="center" vertical="center" wrapText="1"/>
    </xf>
    <xf numFmtId="164" fontId="6" fillId="0" borderId="1" xfId="2" applyNumberFormat="1" applyBorder="1" applyAlignment="1">
      <alignment horizontal="center" vertical="center"/>
    </xf>
    <xf numFmtId="0" fontId="6" fillId="0" borderId="1" xfId="2" applyBorder="1" applyAlignment="1">
      <alignment horizontal="center" vertical="center"/>
    </xf>
    <xf numFmtId="165" fontId="6" fillId="0" borderId="1" xfId="2" applyNumberFormat="1" applyBorder="1" applyAlignment="1">
      <alignment horizontal="center" vertical="center"/>
    </xf>
    <xf numFmtId="0" fontId="5" fillId="0" borderId="1" xfId="2" applyFont="1" applyBorder="1"/>
    <xf numFmtId="49" fontId="5" fillId="0" borderId="1" xfId="2" applyNumberFormat="1" applyFont="1" applyBorder="1" applyAlignment="1">
      <alignment horizontal="center" vertical="center" wrapText="1"/>
    </xf>
    <xf numFmtId="164" fontId="5" fillId="0" borderId="1" xfId="2" applyNumberFormat="1" applyFont="1" applyBorder="1" applyAlignment="1">
      <alignment horizontal="center" vertical="center"/>
    </xf>
    <xf numFmtId="165" fontId="3" fillId="0" borderId="1" xfId="2" applyNumberFormat="1" applyFont="1" applyBorder="1" applyAlignment="1">
      <alignment horizontal="center" vertical="center"/>
    </xf>
    <xf numFmtId="0" fontId="6" fillId="2" borderId="2" xfId="2" applyFill="1" applyBorder="1" applyAlignment="1">
      <alignment horizontal="center" vertical="center" wrapText="1"/>
    </xf>
    <xf numFmtId="0" fontId="6" fillId="0" borderId="1" xfId="2" applyFont="1" applyBorder="1"/>
    <xf numFmtId="0" fontId="6" fillId="0" borderId="1" xfId="2" applyBorder="1" applyAlignment="1">
      <alignment horizontal="center"/>
    </xf>
    <xf numFmtId="164" fontId="6" fillId="0" borderId="1" xfId="2" applyNumberFormat="1" applyBorder="1" applyAlignment="1">
      <alignment horizontal="center"/>
    </xf>
    <xf numFmtId="0" fontId="6" fillId="0" borderId="1" xfId="2" applyBorder="1" applyAlignment="1">
      <alignment vertical="center"/>
    </xf>
    <xf numFmtId="0" fontId="5" fillId="0" borderId="1" xfId="2" applyFont="1" applyBorder="1" applyAlignment="1">
      <alignment horizontal="center" vertical="center" wrapText="1"/>
    </xf>
    <xf numFmtId="0" fontId="6" fillId="2" borderId="1" xfId="2" applyFill="1" applyBorder="1" applyAlignment="1">
      <alignment horizontal="center" vertical="center"/>
    </xf>
    <xf numFmtId="0" fontId="6" fillId="2" borderId="4" xfId="2" applyFill="1" applyBorder="1" applyAlignment="1">
      <alignment horizontal="center" vertical="center" wrapText="1"/>
    </xf>
    <xf numFmtId="0" fontId="6" fillId="2" borderId="4" xfId="2" applyFill="1" applyBorder="1" applyAlignment="1">
      <alignment horizontal="center" vertical="center"/>
    </xf>
    <xf numFmtId="0" fontId="5" fillId="0" borderId="1" xfId="2" applyNumberFormat="1" applyFont="1" applyBorder="1" applyAlignment="1">
      <alignment horizontal="center" vertical="center" wrapText="1"/>
    </xf>
    <xf numFmtId="164" fontId="6" fillId="0" borderId="5" xfId="2" applyNumberFormat="1" applyBorder="1" applyAlignment="1">
      <alignment horizontal="center" vertical="center"/>
    </xf>
    <xf numFmtId="0" fontId="5" fillId="0" borderId="1" xfId="2" applyFont="1" applyFill="1" applyBorder="1" applyAlignment="1">
      <alignment horizontal="center"/>
    </xf>
    <xf numFmtId="0" fontId="10" fillId="0" borderId="0" xfId="3"/>
    <xf numFmtId="9" fontId="4" fillId="0" borderId="0" xfId="0" applyNumberFormat="1" applyFont="1"/>
    <xf numFmtId="0" fontId="5" fillId="0" borderId="1" xfId="0" applyFont="1" applyBorder="1" applyAlignment="1">
      <alignment horizontal="right"/>
    </xf>
    <xf numFmtId="0" fontId="13" fillId="0" borderId="0" xfId="0" applyFont="1"/>
    <xf numFmtId="0" fontId="5" fillId="0" borderId="0" xfId="0" applyFont="1" applyAlignment="1">
      <alignment vertical="top" wrapText="1"/>
    </xf>
    <xf numFmtId="0" fontId="14" fillId="0" borderId="0" xfId="0" applyFont="1" applyAlignment="1">
      <alignment horizontal="left" vertical="center"/>
    </xf>
    <xf numFmtId="9" fontId="4" fillId="0" borderId="0" xfId="4" applyFont="1"/>
    <xf numFmtId="0" fontId="14" fillId="0" borderId="0" xfId="0" applyFont="1"/>
    <xf numFmtId="0" fontId="15" fillId="0" borderId="0" xfId="0" applyFont="1"/>
    <xf numFmtId="0" fontId="4" fillId="0" borderId="0" xfId="0" applyFont="1" applyBorder="1" applyAlignment="1">
      <alignment horizontal="center" vertical="top" wrapText="1"/>
    </xf>
    <xf numFmtId="2" fontId="4" fillId="0" borderId="0" xfId="0" applyNumberFormat="1" applyFont="1"/>
    <xf numFmtId="164" fontId="4" fillId="0" borderId="0" xfId="0" applyNumberFormat="1" applyFont="1"/>
    <xf numFmtId="9" fontId="0" fillId="0" borderId="1" xfId="0" applyNumberFormat="1" applyBorder="1" applyAlignment="1">
      <alignment horizontal="right"/>
    </xf>
    <xf numFmtId="9" fontId="3" fillId="0" borderId="1" xfId="0" applyNumberFormat="1" applyFont="1" applyBorder="1" applyAlignment="1">
      <alignment horizontal="right"/>
    </xf>
    <xf numFmtId="0" fontId="16" fillId="0" borderId="0" xfId="0" applyFont="1"/>
    <xf numFmtId="0" fontId="17" fillId="0" borderId="0" xfId="0" applyFont="1"/>
    <xf numFmtId="0" fontId="0" fillId="0" borderId="4" xfId="0" applyFont="1" applyBorder="1"/>
    <xf numFmtId="0" fontId="0" fillId="0" borderId="1" xfId="0" applyFont="1" applyBorder="1"/>
    <xf numFmtId="0" fontId="3" fillId="0" borderId="1" xfId="0" applyFont="1" applyBorder="1"/>
    <xf numFmtId="0" fontId="0" fillId="0" borderId="0" xfId="0" applyFont="1"/>
    <xf numFmtId="0" fontId="0" fillId="0" borderId="0" xfId="0" applyFont="1" applyBorder="1" applyAlignment="1">
      <alignment horizontal="center" vertical="top" wrapText="1"/>
    </xf>
    <xf numFmtId="9" fontId="0" fillId="0" borderId="0" xfId="0" applyNumberFormat="1" applyFont="1"/>
    <xf numFmtId="9" fontId="0" fillId="0" borderId="0" xfId="4" applyFont="1"/>
    <xf numFmtId="2" fontId="0" fillId="0" borderId="0" xfId="0" applyNumberFormat="1" applyFont="1"/>
    <xf numFmtId="164" fontId="0" fillId="0" borderId="0" xfId="0" applyNumberFormat="1" applyFont="1"/>
    <xf numFmtId="0" fontId="4" fillId="0" borderId="4" xfId="0" applyFont="1" applyBorder="1"/>
    <xf numFmtId="0" fontId="4" fillId="0" borderId="1" xfId="0" applyFont="1" applyBorder="1"/>
    <xf numFmtId="9" fontId="4" fillId="0" borderId="1" xfId="0" applyNumberFormat="1" applyFont="1" applyBorder="1"/>
    <xf numFmtId="9" fontId="4" fillId="0" borderId="1" xfId="0" applyNumberFormat="1" applyFont="1" applyBorder="1" applyAlignment="1">
      <alignment horizontal="right"/>
    </xf>
    <xf numFmtId="3" fontId="19" fillId="0" borderId="1" xfId="0" applyNumberFormat="1" applyFont="1" applyBorder="1"/>
    <xf numFmtId="9" fontId="19" fillId="0" borderId="1" xfId="0" applyNumberFormat="1" applyFont="1" applyBorder="1"/>
    <xf numFmtId="9" fontId="19" fillId="0" borderId="1" xfId="0" applyNumberFormat="1" applyFont="1" applyBorder="1" applyAlignment="1">
      <alignment horizontal="right"/>
    </xf>
    <xf numFmtId="0" fontId="5" fillId="0" borderId="2" xfId="0" applyFont="1" applyBorder="1" applyAlignment="1">
      <alignment vertical="center"/>
    </xf>
    <xf numFmtId="0" fontId="0" fillId="0" borderId="0" xfId="0"/>
    <xf numFmtId="0" fontId="0" fillId="0" borderId="0" xfId="0"/>
    <xf numFmtId="0" fontId="0" fillId="0" borderId="1" xfId="0" applyBorder="1"/>
    <xf numFmtId="3" fontId="3" fillId="0" borderId="1" xfId="0" applyNumberFormat="1" applyFont="1" applyBorder="1"/>
    <xf numFmtId="0" fontId="15" fillId="0" borderId="0" xfId="0" applyFont="1"/>
    <xf numFmtId="9" fontId="0" fillId="0" borderId="1" xfId="0" applyNumberFormat="1" applyBorder="1" applyAlignment="1">
      <alignment horizontal="right"/>
    </xf>
    <xf numFmtId="0" fontId="17" fillId="0" borderId="0" xfId="0" applyFont="1"/>
    <xf numFmtId="0" fontId="0" fillId="0" borderId="4" xfId="0" applyFont="1" applyBorder="1"/>
    <xf numFmtId="0" fontId="0" fillId="0" borderId="1" xfId="0" applyFont="1" applyBorder="1"/>
    <xf numFmtId="0" fontId="3" fillId="0" borderId="1" xfId="0" applyFont="1" applyBorder="1"/>
    <xf numFmtId="0" fontId="0" fillId="0" borderId="0" xfId="0" applyAlignment="1"/>
    <xf numFmtId="10" fontId="0" fillId="0" borderId="1" xfId="0" applyNumberFormat="1" applyBorder="1"/>
    <xf numFmtId="10" fontId="3" fillId="0" borderId="1" xfId="0" applyNumberFormat="1" applyFont="1" applyBorder="1"/>
    <xf numFmtId="10" fontId="0" fillId="0" borderId="1" xfId="0" applyNumberFormat="1" applyBorder="1" applyAlignment="1">
      <alignment horizontal="right"/>
    </xf>
    <xf numFmtId="0" fontId="5" fillId="0" borderId="1" xfId="0" applyFont="1" applyBorder="1" applyAlignment="1">
      <alignment horizontal="left"/>
    </xf>
    <xf numFmtId="0" fontId="0" fillId="0" borderId="3" xfId="0" applyFill="1" applyBorder="1"/>
    <xf numFmtId="0" fontId="4" fillId="0" borderId="0" xfId="0" applyFont="1"/>
    <xf numFmtId="0" fontId="17" fillId="0" borderId="1" xfId="0" applyFont="1" applyBorder="1"/>
    <xf numFmtId="0" fontId="3" fillId="0" borderId="1" xfId="0" applyFont="1" applyBorder="1" applyAlignment="1">
      <alignment horizontal="center"/>
    </xf>
    <xf numFmtId="0" fontId="5"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1" xfId="0" applyBorder="1" applyAlignment="1">
      <alignment horizontal="center"/>
    </xf>
    <xf numFmtId="0" fontId="6" fillId="0" borderId="2" xfId="2" applyBorder="1" applyAlignment="1">
      <alignment horizontal="center" vertical="center"/>
    </xf>
    <xf numFmtId="0" fontId="6" fillId="0" borderId="4" xfId="2" applyBorder="1" applyAlignment="1">
      <alignment horizontal="center" vertical="center"/>
    </xf>
    <xf numFmtId="0" fontId="6" fillId="0" borderId="3" xfId="2" applyBorder="1" applyAlignment="1">
      <alignment horizontal="center" vertical="center"/>
    </xf>
    <xf numFmtId="0" fontId="5" fillId="0" borderId="6" xfId="2" applyFont="1" applyBorder="1" applyAlignment="1">
      <alignment horizontal="right"/>
    </xf>
    <xf numFmtId="0" fontId="5" fillId="0" borderId="5" xfId="2" applyFont="1" applyBorder="1" applyAlignment="1">
      <alignment horizontal="right"/>
    </xf>
    <xf numFmtId="0" fontId="6" fillId="2" borderId="1" xfId="2" applyFill="1" applyBorder="1" applyAlignment="1">
      <alignment horizontal="center"/>
    </xf>
    <xf numFmtId="0" fontId="8" fillId="0" borderId="0" xfId="2" applyFont="1" applyAlignment="1">
      <alignment horizontal="left" vertical="top" wrapText="1"/>
    </xf>
    <xf numFmtId="0" fontId="6" fillId="0" borderId="1" xfId="2" applyBorder="1" applyAlignment="1"/>
    <xf numFmtId="0" fontId="6" fillId="2" borderId="6" xfId="2" applyFill="1" applyBorder="1" applyAlignment="1">
      <alignment horizontal="center" vertical="center" wrapText="1"/>
    </xf>
    <xf numFmtId="0" fontId="6" fillId="2" borderId="5" xfId="2" applyFill="1" applyBorder="1" applyAlignment="1">
      <alignment horizontal="center" vertical="center" wrapText="1"/>
    </xf>
    <xf numFmtId="0" fontId="6" fillId="2" borderId="1" xfId="2" applyFill="1" applyBorder="1" applyAlignment="1">
      <alignment horizontal="center" vertical="center" wrapText="1"/>
    </xf>
    <xf numFmtId="0" fontId="6" fillId="2" borderId="1" xfId="2" applyFill="1" applyBorder="1" applyAlignment="1">
      <alignment horizontal="center" vertical="center"/>
    </xf>
  </cellXfs>
  <cellStyles count="151">
    <cellStyle name="Accent1 - 20%" xfId="9" xr:uid="{D9743316-98E3-4E57-B145-583E6339A57F}"/>
    <cellStyle name="Accent1 - 40%" xfId="8" xr:uid="{C3A9BBCF-CF4D-425A-B0E8-DFE66E227E90}"/>
    <cellStyle name="Accent1 - 60%" xfId="7" xr:uid="{96B2DEE9-0DF9-4D11-9BF5-EC7E4C470CD5}"/>
    <cellStyle name="Accent1 10" xfId="133" xr:uid="{632C8373-9BCD-4FC3-AE47-FAD6C83E616A}"/>
    <cellStyle name="Accent1 11" xfId="148" xr:uid="{B44862A3-B262-45F1-9BDA-230077FB6F8E}"/>
    <cellStyle name="Accent1 12" xfId="150" xr:uid="{797112E8-E6FD-47DE-BA87-49C63A79D92E}"/>
    <cellStyle name="Accent1 2" xfId="5" xr:uid="{6B3C195A-15C6-4826-AFDE-C47875A251FE}"/>
    <cellStyle name="Accent1 3" xfId="90" xr:uid="{F1646180-76BF-41A3-968F-A8CAB255864C}"/>
    <cellStyle name="Accent1 4" xfId="120" xr:uid="{216E41FD-321F-4100-8D1A-0745FC0B891F}"/>
    <cellStyle name="Accent1 5" xfId="123" xr:uid="{8C015447-5397-4E52-BA59-6A97E1D4BF8D}"/>
    <cellStyle name="Accent1 6" xfId="125" xr:uid="{71F7A269-F668-49DA-BC10-AFB14F71528E}"/>
    <cellStyle name="Accent1 7" xfId="128" xr:uid="{5926314F-1C1F-4ED8-88CA-643409604CBB}"/>
    <cellStyle name="Accent1 8" xfId="130" xr:uid="{EFE349B5-1FF4-4D95-ABDC-59A95A3A8C3B}"/>
    <cellStyle name="Accent1 9" xfId="131" xr:uid="{0FD5CA09-FAE1-424E-BA0E-6FD324B6A14D}"/>
    <cellStyle name="Accent2 - 20%" xfId="11" xr:uid="{FB534BB8-4E95-47C9-AC2F-D0DFA59BFAD5}"/>
    <cellStyle name="Accent2 - 40%" xfId="12" xr:uid="{E75032FF-1D89-4939-BEA7-58B965584BE2}"/>
    <cellStyle name="Accent2 - 60%" xfId="13" xr:uid="{C7642140-5DF3-4F41-8697-EAFBABAEEC61}"/>
    <cellStyle name="Accent2 10" xfId="134" xr:uid="{5594874D-F081-44B6-8797-CFEBF469F219}"/>
    <cellStyle name="Accent2 11" xfId="147" xr:uid="{0C506CA6-42E8-4F42-A57C-9DD7F46EA6B3}"/>
    <cellStyle name="Accent2 12" xfId="149" xr:uid="{B1528584-D94E-4EF2-88D8-FC6C73226DF6}"/>
    <cellStyle name="Accent2 2" xfId="10" xr:uid="{B65F63C6-6C48-457C-ADE3-957CEC7F1BA4}"/>
    <cellStyle name="Accent2 3" xfId="92" xr:uid="{ECC592E1-54D5-4286-8957-C485C347C06C}"/>
    <cellStyle name="Accent2 4" xfId="118" xr:uid="{09725267-47C8-48D9-8EE1-6EBF7394D73E}"/>
    <cellStyle name="Accent2 5" xfId="121" xr:uid="{95FB305F-A90E-4AA1-B6A9-2562E04327A8}"/>
    <cellStyle name="Accent2 6" xfId="124" xr:uid="{8745ADEA-1487-4A3B-A949-3E80DBD2134E}"/>
    <cellStyle name="Accent2 7" xfId="126" xr:uid="{9B4597C6-B271-4348-A4E7-B8461459DDE4}"/>
    <cellStyle name="Accent2 8" xfId="129" xr:uid="{E91E7766-DA15-4801-A38C-4975258437AD}"/>
    <cellStyle name="Accent2 9" xfId="127" xr:uid="{35B48DA4-B16A-4CB0-AEC7-B9C40E227380}"/>
    <cellStyle name="Accent3 - 20%" xfId="15" xr:uid="{9B5DC7C4-7490-46A0-A1ED-72751A8BA1FA}"/>
    <cellStyle name="Accent3 - 40%" xfId="16" xr:uid="{13B8E6C4-C721-462D-A86C-C3C3AFE91707}"/>
    <cellStyle name="Accent3 - 60%" xfId="17" xr:uid="{45498695-B478-4CF4-911D-E404EE055BC5}"/>
    <cellStyle name="Accent3 10" xfId="136" xr:uid="{4F48D0A4-11F5-4B60-9569-ED8848BC393A}"/>
    <cellStyle name="Accent3 11" xfId="146" xr:uid="{BEC02C4D-4DF3-4F61-B92C-0E970ECB367E}"/>
    <cellStyle name="Accent3 12" xfId="135" xr:uid="{DE1C48E6-1022-4202-B5C5-46000A346AEF}"/>
    <cellStyle name="Accent3 2" xfId="14" xr:uid="{EB321476-F758-49D0-9980-99D869ADDD7C}"/>
    <cellStyle name="Accent3 3" xfId="96" xr:uid="{CDE9E1CF-CD0F-4ABB-8D99-715FCAF1B18D}"/>
    <cellStyle name="Accent3 4" xfId="115" xr:uid="{6E6E14A2-C1E6-446F-87C9-0D24CEC01362}"/>
    <cellStyle name="Accent3 5" xfId="93" xr:uid="{51503C0A-15C4-49F4-BCD9-859865951B0C}"/>
    <cellStyle name="Accent3 6" xfId="117" xr:uid="{B16F5A1B-CB36-4674-86D3-78917376995F}"/>
    <cellStyle name="Accent3 7" xfId="91" xr:uid="{964713BC-0BE1-4A93-B1AA-3426B598A9B8}"/>
    <cellStyle name="Accent3 8" xfId="119" xr:uid="{4411C326-89AD-4B8D-A031-938A73C90A74}"/>
    <cellStyle name="Accent3 9" xfId="122" xr:uid="{51B0527B-801A-4072-A809-167BCD3AA440}"/>
    <cellStyle name="Accent4 - 20%" xfId="19" xr:uid="{C148F281-5A71-428A-82BA-96329777BF68}"/>
    <cellStyle name="Accent4 - 40%" xfId="20" xr:uid="{56005442-6D16-4FA6-A44E-705C3CDA8DD7}"/>
    <cellStyle name="Accent4 - 60%" xfId="21" xr:uid="{4443584D-0517-43DA-BA39-50D05BB06D8F}"/>
    <cellStyle name="Accent4 10" xfId="138" xr:uid="{06B8F7E4-34F1-4F29-B441-91A2F997DBCA}"/>
    <cellStyle name="Accent4 11" xfId="145" xr:uid="{47F99D13-1C28-476F-935E-4C28E8AF434C}"/>
    <cellStyle name="Accent4 12" xfId="137" xr:uid="{BEC77192-F3E3-434A-A41C-DEBEFC720EFC}"/>
    <cellStyle name="Accent4 2" xfId="18" xr:uid="{31716C4C-AEDE-4F9E-968F-CB7FDFB997A5}"/>
    <cellStyle name="Accent4 3" xfId="98" xr:uid="{8D888242-8AD8-4D0A-89CF-8D76E63CBBE4}"/>
    <cellStyle name="Accent4 4" xfId="113" xr:uid="{16ADC60C-82D1-4CEC-B1D2-1F62E6B59E66}"/>
    <cellStyle name="Accent4 5" xfId="97" xr:uid="{BEEB24D4-73F1-4748-9C76-DC956904EBA2}"/>
    <cellStyle name="Accent4 6" xfId="114" xr:uid="{77371340-EBA8-46F5-BB30-51AF41C69A9D}"/>
    <cellStyle name="Accent4 7" xfId="95" xr:uid="{6E5C261E-7A23-4EBA-858D-99D0DF47FD76}"/>
    <cellStyle name="Accent4 8" xfId="116" xr:uid="{CAE9BE0B-C411-4893-98E4-98EA3F7C6F09}"/>
    <cellStyle name="Accent4 9" xfId="94" xr:uid="{DF8C3C10-B3B5-4A3B-99B5-E1AAB2BF8B09}"/>
    <cellStyle name="Accent5 - 20%" xfId="23" xr:uid="{E210C62B-96DB-43DE-8349-12DC2C392028}"/>
    <cellStyle name="Accent5 - 40%" xfId="24" xr:uid="{D684EFAD-275F-47B5-B079-1FBAC5D71453}"/>
    <cellStyle name="Accent5 - 60%" xfId="25" xr:uid="{EF83A2AF-81EA-4D99-9A90-CCB81DF3CABC}"/>
    <cellStyle name="Accent5 10" xfId="140" xr:uid="{FE62541E-65F5-4555-ADCF-49E2E82A652E}"/>
    <cellStyle name="Accent5 11" xfId="144" xr:uid="{41377387-6448-47C5-B4F8-52F4567705F1}"/>
    <cellStyle name="Accent5 12" xfId="139" xr:uid="{2BDC7881-D66B-4559-B56A-B78A5006D864}"/>
    <cellStyle name="Accent5 2" xfId="22" xr:uid="{ED5CA7C2-3611-48BD-BC0D-E22E19BDF9AE}"/>
    <cellStyle name="Accent5 3" xfId="101" xr:uid="{EF69A043-C79F-4608-B4B6-6EF724FAB380}"/>
    <cellStyle name="Accent5 4" xfId="110" xr:uid="{ADEF448E-0983-4666-8616-89A094D1A8B7}"/>
    <cellStyle name="Accent5 5" xfId="100" xr:uid="{C4682CD2-FDF5-4BD1-9265-A353413D67DD}"/>
    <cellStyle name="Accent5 6" xfId="111" xr:uid="{61FF8D50-760C-400C-8565-0D4961F9ADA5}"/>
    <cellStyle name="Accent5 7" xfId="99" xr:uid="{C9448710-D760-4B84-96A1-5650401FAA61}"/>
    <cellStyle name="Accent5 8" xfId="112" xr:uid="{A939ED0E-193C-4724-8007-4158FF84B610}"/>
    <cellStyle name="Accent5 9" xfId="102" xr:uid="{BAEBFF24-68C6-492E-B6EC-F095CD1AD1D9}"/>
    <cellStyle name="Accent6 - 20%" xfId="27" xr:uid="{F3E988E0-C84F-4517-A0CC-88CD4ADE2054}"/>
    <cellStyle name="Accent6 - 40%" xfId="28" xr:uid="{C314D753-7326-4ED9-878B-8BAF57A351D8}"/>
    <cellStyle name="Accent6 - 60%" xfId="29" xr:uid="{F289C5D1-C8A2-42F1-8D50-46BFADB2AA0C}"/>
    <cellStyle name="Accent6 10" xfId="141" xr:uid="{0CB0683B-8D9E-4825-9536-0E78437BADA9}"/>
    <cellStyle name="Accent6 11" xfId="143" xr:uid="{3F794589-ECE6-4E9D-B81A-AC4680F7C77C}"/>
    <cellStyle name="Accent6 12" xfId="142" xr:uid="{7A40FFAD-CFA2-4A45-B4F3-1EFCD3CBF8EC}"/>
    <cellStyle name="Accent6 2" xfId="26" xr:uid="{8666B387-D110-4E2A-B340-A4E0EAB7DB74}"/>
    <cellStyle name="Accent6 3" xfId="103" xr:uid="{15AD9B7B-1CEA-47F7-A087-C3105121C7BE}"/>
    <cellStyle name="Accent6 4" xfId="109" xr:uid="{DEA08FA7-A90E-4102-A8D0-03A458FFC31A}"/>
    <cellStyle name="Accent6 5" xfId="104" xr:uid="{A1105FD0-0571-4CDD-A8D8-B3B258681857}"/>
    <cellStyle name="Accent6 6" xfId="108" xr:uid="{AED86D82-D28C-44B0-9DEF-A3031E947378}"/>
    <cellStyle name="Accent6 7" xfId="105" xr:uid="{80E6F4BF-2AD1-4855-89C5-7546AA219F92}"/>
    <cellStyle name="Accent6 8" xfId="107" xr:uid="{CE0F75FB-D13C-46E2-B92C-6883DBCEE8CA}"/>
    <cellStyle name="Accent6 9" xfId="106" xr:uid="{141B2121-FAE1-4F12-A3FF-B3762AFAC0F4}"/>
    <cellStyle name="Bad 2" xfId="30" xr:uid="{AB35AED0-DA02-4558-BDB9-864B87A723C6}"/>
    <cellStyle name="Calculation 2" xfId="31" xr:uid="{EA5F77ED-6785-461B-A705-D2C34EE6EB6C}"/>
    <cellStyle name="Check Cell 2" xfId="32" xr:uid="{C27CD2F0-489F-4520-897F-D8A7D2849464}"/>
    <cellStyle name="Emphasis 1" xfId="33" xr:uid="{104072E7-6ED0-4A2B-B3E4-01C7AD1D7A3E}"/>
    <cellStyle name="Emphasis 2" xfId="34" xr:uid="{9E77267A-2FAA-4596-B8FC-A53721BB2C21}"/>
    <cellStyle name="Emphasis 3" xfId="35" xr:uid="{27368AED-A4BB-4C59-82E8-5D89516FFF0B}"/>
    <cellStyle name="Good 2" xfId="36" xr:uid="{5561B59B-B0E4-4711-97FA-E1FC6EF9B502}"/>
    <cellStyle name="Heading 1 2" xfId="37" xr:uid="{A1371FE3-F1D7-4B91-8D5A-B624759744A4}"/>
    <cellStyle name="Heading 2 2" xfId="38" xr:uid="{7801E3C7-FC7D-4B88-9EEC-07C67841D680}"/>
    <cellStyle name="Heading 3 2" xfId="39" xr:uid="{C0A421B2-03BC-4A87-A59B-296193520F3B}"/>
    <cellStyle name="Heading 4 2" xfId="40" xr:uid="{5048C1C1-B5DF-40F9-8CD7-6EF1D079696B}"/>
    <cellStyle name="Hyperlink" xfId="1" builtinId="8"/>
    <cellStyle name="Hyperlink 2" xfId="3" xr:uid="{00000000-0005-0000-0000-000001000000}"/>
    <cellStyle name="Input 2" xfId="41" xr:uid="{7170E085-1AFF-4FA2-B24B-C67FF57DE998}"/>
    <cellStyle name="Linked Cell 2" xfId="42" xr:uid="{42457F53-4686-4CD4-8A4A-C23106D71FB2}"/>
    <cellStyle name="Neutral 2" xfId="43" xr:uid="{33011EFF-A7B1-4C89-891E-F2FE0848B6C7}"/>
    <cellStyle name="Normal" xfId="0" builtinId="0"/>
    <cellStyle name="Normal 2" xfId="2" xr:uid="{00000000-0005-0000-0000-000003000000}"/>
    <cellStyle name="Normal 3" xfId="6" xr:uid="{9EA05E75-B518-441E-B8FA-CBD2D91D63E6}"/>
    <cellStyle name="Normal 4" xfId="132" xr:uid="{2851F860-6961-4BCF-983E-1C33B520202D}"/>
    <cellStyle name="Note 2" xfId="44" xr:uid="{DF203DF5-34BD-40E1-82AC-6F59377294A2}"/>
    <cellStyle name="Output 2" xfId="45" xr:uid="{364CB429-780D-464B-B010-E37E62BC91FF}"/>
    <cellStyle name="Percent" xfId="4" builtinId="5"/>
    <cellStyle name="SAPBEXaggData" xfId="46" xr:uid="{89E1E3E1-C8AE-4A63-A0FD-009152226E4B}"/>
    <cellStyle name="SAPBEXaggDataEmph" xfId="47" xr:uid="{738F7C70-99E1-463D-A5D8-149CB151D8FF}"/>
    <cellStyle name="SAPBEXaggItem" xfId="48" xr:uid="{FB316674-55F8-49E0-AE91-64DF3B3AA4EE}"/>
    <cellStyle name="SAPBEXaggItemX" xfId="49" xr:uid="{5A052AF6-8AEA-4428-BD2B-6AA591DD5FAA}"/>
    <cellStyle name="SAPBEXchaText" xfId="50" xr:uid="{460EDC5D-2873-4252-A600-324F0EC33D2A}"/>
    <cellStyle name="SAPBEXexcBad7" xfId="51" xr:uid="{F065F219-D578-41DB-A990-9A853BF69EB0}"/>
    <cellStyle name="SAPBEXexcBad8" xfId="52" xr:uid="{B119F4BB-054E-4185-8447-ECB1BD71C0D3}"/>
    <cellStyle name="SAPBEXexcBad9" xfId="53" xr:uid="{3FDF66A3-13F2-4AFD-B1E7-061D176A001E}"/>
    <cellStyle name="SAPBEXexcCritical4" xfId="54" xr:uid="{19FE0713-CCAB-49E7-A3B8-29814B9629E5}"/>
    <cellStyle name="SAPBEXexcCritical5" xfId="55" xr:uid="{68CB8921-3A60-4597-BAF2-8B32A00FA54E}"/>
    <cellStyle name="SAPBEXexcCritical6" xfId="56" xr:uid="{99849130-79A3-4788-BF83-C2834D81421D}"/>
    <cellStyle name="SAPBEXexcGood1" xfId="57" xr:uid="{3EDEF69F-23B8-4C42-AE06-A7932D3EA83D}"/>
    <cellStyle name="SAPBEXexcGood2" xfId="58" xr:uid="{1E15B5B5-74A4-4BDC-BF91-4A3F29762AEC}"/>
    <cellStyle name="SAPBEXexcGood3" xfId="59" xr:uid="{FF79C124-F472-47DA-908C-B047E8CF4977}"/>
    <cellStyle name="SAPBEXfilterDrill" xfId="60" xr:uid="{A9786373-EF12-470C-961F-2B5C55B8D00A}"/>
    <cellStyle name="SAPBEXfilterItem" xfId="61" xr:uid="{02CFC298-E16E-4711-9582-2533A70BB549}"/>
    <cellStyle name="SAPBEXfilterText" xfId="62" xr:uid="{FAD4E46B-5FBA-4F6B-9926-5E5A8E6D9C0C}"/>
    <cellStyle name="SAPBEXformats" xfId="63" xr:uid="{9F01D836-2EC1-4A66-8598-E97E24479812}"/>
    <cellStyle name="SAPBEXheaderItem" xfId="64" xr:uid="{82933C1E-0A56-435E-9D21-F69578039FA2}"/>
    <cellStyle name="SAPBEXheaderText" xfId="65" xr:uid="{A3B58ADF-A57D-432F-85E5-56F973339CED}"/>
    <cellStyle name="SAPBEXHLevel0" xfId="66" xr:uid="{7FE3C85C-4CB4-4EC4-A655-126BE59473D9}"/>
    <cellStyle name="SAPBEXHLevel0X" xfId="67" xr:uid="{4FEE6644-8C60-4B75-A330-6B57DC699A1E}"/>
    <cellStyle name="SAPBEXHLevel1" xfId="68" xr:uid="{38491BD1-6D25-4F18-8A99-EB18B1B64C4F}"/>
    <cellStyle name="SAPBEXHLevel1X" xfId="69" xr:uid="{CFBF9944-6A53-4E3F-942B-DE158BFB98E6}"/>
    <cellStyle name="SAPBEXHLevel2" xfId="70" xr:uid="{1F243268-6771-49F8-AA50-AE2B833F6C50}"/>
    <cellStyle name="SAPBEXHLevel2X" xfId="71" xr:uid="{5B4E8089-950F-4148-BCF9-63D8CE332D35}"/>
    <cellStyle name="SAPBEXHLevel3" xfId="72" xr:uid="{DE09FA7F-C7A4-4073-92EE-305D88D1F8E8}"/>
    <cellStyle name="SAPBEXHLevel3X" xfId="73" xr:uid="{4CF23505-E154-41BD-9AE5-39882DDFE338}"/>
    <cellStyle name="SAPBEXinputData" xfId="74" xr:uid="{046BD469-F434-4E09-95E8-5C1CE3FFF777}"/>
    <cellStyle name="SAPBEXItemHeader" xfId="75" xr:uid="{D8DD8F77-47D2-4477-82D8-1B035C8518CD}"/>
    <cellStyle name="SAPBEXresData" xfId="76" xr:uid="{817BB41D-FB6E-41E5-98B7-97E53A51283E}"/>
    <cellStyle name="SAPBEXresDataEmph" xfId="77" xr:uid="{6C42D4D1-09F3-42D4-BAA7-9F0118186D69}"/>
    <cellStyle name="SAPBEXresItem" xfId="78" xr:uid="{7D822CBE-3130-40B4-885D-0ECC5D412E98}"/>
    <cellStyle name="SAPBEXresItemX" xfId="79" xr:uid="{A787B069-EFA9-48A7-959D-03F0D3382ACA}"/>
    <cellStyle name="SAPBEXstdData" xfId="80" xr:uid="{94210A3C-9AA0-4296-942D-1091BD065BF9}"/>
    <cellStyle name="SAPBEXstdDataEmph" xfId="81" xr:uid="{84289C18-25E1-4845-A87C-03B4D02F36DC}"/>
    <cellStyle name="SAPBEXstdItem" xfId="82" xr:uid="{D61C3915-50D6-42A4-97FB-EA8D598ACAE8}"/>
    <cellStyle name="SAPBEXstdItemX" xfId="83" xr:uid="{62B0D4A2-B12D-4147-AFD4-D3A29C52BEB6}"/>
    <cellStyle name="SAPBEXtitle" xfId="84" xr:uid="{7D4D5435-70E0-4383-93B2-1438788C86B0}"/>
    <cellStyle name="SAPBEXunassignedItem" xfId="85" xr:uid="{24B7A40B-F356-464D-B68E-D4E76E126BAE}"/>
    <cellStyle name="SAPBEXundefined" xfId="86" xr:uid="{3B3482BB-F1A3-4816-BA0A-4563810386C4}"/>
    <cellStyle name="Sheet Title" xfId="87" xr:uid="{AE2BBBD1-FF03-4F24-9FD3-90EB1FCF947F}"/>
    <cellStyle name="Total 2" xfId="88" xr:uid="{72A65FD6-DA07-4F2E-95B2-86836C6784EF}"/>
    <cellStyle name="Warning Text 2" xfId="89" xr:uid="{7F04419E-3C06-42CA-8AE0-CC03C1070429}"/>
  </cellStyles>
  <dxfs count="0"/>
  <tableStyles count="0" defaultTableStyle="TableStyleMedium2" defaultPivotStyle="PivotStyleLight16"/>
  <colors>
    <mruColors>
      <color rgb="FF62B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733332289174553E-2"/>
          <c:y val="3.4646439837222182E-2"/>
          <c:w val="0.91210320334861716"/>
          <c:h val="0.52374465365742329"/>
        </c:manualLayout>
      </c:layout>
      <c:barChart>
        <c:barDir val="col"/>
        <c:grouping val="clustered"/>
        <c:varyColors val="0"/>
        <c:ser>
          <c:idx val="3"/>
          <c:order val="0"/>
          <c:tx>
            <c:strRef>
              <c:f>Aruandesse2019!$H$4</c:f>
              <c:strCache>
                <c:ptCount val="1"/>
                <c:pt idx="0">
                  <c:v>2019. a lahtise lõikusega koletsüstekoomia operatsioonid, osakaal</c:v>
                </c:pt>
              </c:strCache>
            </c:strRef>
          </c:tx>
          <c:spPr>
            <a:solidFill>
              <a:srgbClr val="4472C4"/>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invertIfNegative val="0"/>
          <c:dPt>
            <c:idx val="0"/>
            <c:invertIfNegative val="0"/>
            <c:bubble3D val="0"/>
            <c:spPr>
              <a:solidFill>
                <a:srgbClr val="4472C4"/>
              </a:solidFill>
              <a:ln>
                <a:noFill/>
              </a:ln>
              <a:effectLst>
                <a:outerShdw blurRad="44450" dist="22860" dir="5400000" algn="ctr" rotWithShape="0">
                  <a:srgbClr val="4472C4">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1-AFC6-4172-85DF-12422069E0B3}"/>
              </c:ext>
            </c:extLst>
          </c:dPt>
          <c:dPt>
            <c:idx val="2"/>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3-AFC6-4172-85DF-12422069E0B3}"/>
              </c:ext>
            </c:extLst>
          </c:dPt>
          <c:dPt>
            <c:idx val="7"/>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5-AFC6-4172-85DF-12422069E0B3}"/>
              </c:ext>
            </c:extLst>
          </c:dPt>
          <c:errBars>
            <c:errBarType val="both"/>
            <c:errValType val="cust"/>
            <c:noEndCap val="0"/>
            <c:plus>
              <c:numRef>
                <c:extLst>
                  <c:ext xmlns:c15="http://schemas.microsoft.com/office/drawing/2012/chart" uri="{02D57815-91ED-43cb-92C2-25804820EDAC}">
                    <c15:fullRef>
                      <c15:sqref>Aruandesse2019!$O$8:$O$29</c15:sqref>
                    </c15:fullRef>
                  </c:ext>
                </c:extLst>
                <c:f>(Aruandesse2019!$O$8,Aruandesse2019!$O$10:$O$16,Aruandesse2019!$O$20:$O$23,Aruandesse2019!$O$25,Aruandesse2019!$O$27,Aruandesse2019!$O$29)</c:f>
                <c:numCache>
                  <c:formatCode>General</c:formatCode>
                  <c:ptCount val="15"/>
                  <c:pt idx="0">
                    <c:v>4.1363022381581127E-2</c:v>
                  </c:pt>
                  <c:pt idx="1">
                    <c:v>2.6191883946019276E-2</c:v>
                  </c:pt>
                  <c:pt idx="2">
                    <c:v>2.4847539241510397E-2</c:v>
                  </c:pt>
                  <c:pt idx="3">
                    <c:v>3.7977478113914359E-2</c:v>
                  </c:pt>
                  <c:pt idx="4">
                    <c:v>3.8477942786085712E-2</c:v>
                  </c:pt>
                  <c:pt idx="5">
                    <c:v>2.7277371166525094E-2</c:v>
                  </c:pt>
                  <c:pt idx="6">
                    <c:v>2.5938979737587117E-2</c:v>
                  </c:pt>
                  <c:pt idx="7">
                    <c:v>1.5736883642826716E-2</c:v>
                  </c:pt>
                  <c:pt idx="8">
                    <c:v>6.6265700437661501E-2</c:v>
                  </c:pt>
                  <c:pt idx="9">
                    <c:v>5.3549088056683687E-2</c:v>
                  </c:pt>
                  <c:pt idx="10">
                    <c:v>0.12288385147289738</c:v>
                  </c:pt>
                  <c:pt idx="11">
                    <c:v>8.6870750035305033E-2</c:v>
                  </c:pt>
                  <c:pt idx="12">
                    <c:v>5.6636630810558461E-2</c:v>
                  </c:pt>
                  <c:pt idx="13">
                    <c:v>0.10656781188009609</c:v>
                  </c:pt>
                  <c:pt idx="14">
                    <c:v>1.8304317946092337E-2</c:v>
                  </c:pt>
                </c:numCache>
              </c:numRef>
            </c:plus>
            <c:minus>
              <c:numRef>
                <c:extLst>
                  <c:ext xmlns:c15="http://schemas.microsoft.com/office/drawing/2012/chart" uri="{02D57815-91ED-43cb-92C2-25804820EDAC}">
                    <c15:fullRef>
                      <c15:sqref>Aruandesse2019!$N$8:$N$29</c15:sqref>
                    </c15:fullRef>
                  </c:ext>
                </c:extLst>
                <c:f>(Aruandesse2019!$N$8,Aruandesse2019!$N$10:$N$16,Aruandesse2019!$N$20:$N$23,Aruandesse2019!$N$25,Aruandesse2019!$N$27,Aruandesse2019!$N$29)</c:f>
                <c:numCache>
                  <c:formatCode>General</c:formatCode>
                  <c:ptCount val="15"/>
                  <c:pt idx="0">
                    <c:v>3.7396211264492718E-2</c:v>
                  </c:pt>
                  <c:pt idx="1">
                    <c:v>1.8914092874081002E-2</c:v>
                  </c:pt>
                  <c:pt idx="2">
                    <c:v>2.2059942261430432E-2</c:v>
                  </c:pt>
                  <c:pt idx="3">
                    <c:v>2.844383158584271E-2</c:v>
                  </c:pt>
                  <c:pt idx="4">
                    <c:v>2.1252784442980191E-2</c:v>
                  </c:pt>
                  <c:pt idx="5">
                    <c:v>1.533143670649512E-2</c:v>
                  </c:pt>
                  <c:pt idx="6">
                    <c:v>4.7048579032656981E-3</c:v>
                  </c:pt>
                  <c:pt idx="7">
                    <c:v>1.2271530603546431E-2</c:v>
                  </c:pt>
                  <c:pt idx="8">
                    <c:v>1.9583657119377422E-2</c:v>
                  </c:pt>
                  <c:pt idx="9">
                    <c:v>1.5587862811362315E-2</c:v>
                  </c:pt>
                  <c:pt idx="10">
                    <c:v>2.4933604445415355E-2</c:v>
                  </c:pt>
                  <c:pt idx="11">
                    <c:v>2.6334071790459664E-2</c:v>
                  </c:pt>
                  <c:pt idx="12">
                    <c:v>2.0565908209036008E-2</c:v>
                  </c:pt>
                  <c:pt idx="13">
                    <c:v>4.7509120367069654E-2</c:v>
                  </c:pt>
                  <c:pt idx="14">
                    <c:v>1.1160297426808546E-2</c:v>
                  </c:pt>
                </c:numCache>
              </c:numRef>
            </c:minus>
          </c:errBars>
          <c:cat>
            <c:multiLvlStrRef>
              <c:extLst>
                <c:ext xmlns:c15="http://schemas.microsoft.com/office/drawing/2012/chart" uri="{02D57815-91ED-43cb-92C2-25804820EDAC}">
                  <c15:fullRef>
                    <c15:sqref>Aruandesse2019!$A$8:$B$29</c15:sqref>
                  </c15:fullRef>
                </c:ext>
              </c:extLst>
              <c:f>(Aruandesse2019!$A$8:$B$8,Aruandesse2019!$A$10:$B$16,Aruandesse2019!$A$20:$B$23,Aruandesse2019!$A$25:$B$25,Aruandesse2019!$A$27:$B$27,Aruandesse2019!$A$29:$B$29)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Läänemaa Haigla</c:v>
                  </c:pt>
                  <c:pt idx="11">
                    <c:v>Narva Haigla</c:v>
                  </c:pt>
                  <c:pt idx="12">
                    <c:v>Rakvere Haigla</c:v>
                  </c:pt>
                  <c:pt idx="13">
                    <c:v>Valga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Aruandesse2019!$H$8:$H$29</c15:sqref>
                  </c15:fullRef>
                </c:ext>
              </c:extLst>
              <c:f>(Aruandesse2019!$H$8,Aruandesse2019!$H$10:$H$16,Aruandesse2019!$H$20:$H$23,Aruandesse2019!$H$25,Aruandesse2019!$H$27,Aruandesse2019!$H$29)</c:f>
              <c:numCache>
                <c:formatCode>0%</c:formatCode>
                <c:ptCount val="15"/>
                <c:pt idx="0">
                  <c:v>0.25586353944562901</c:v>
                </c:pt>
                <c:pt idx="1">
                  <c:v>6.3457330415754923E-2</c:v>
                </c:pt>
                <c:pt idx="2">
                  <c:v>0.15935828877005348</c:v>
                </c:pt>
                <c:pt idx="3">
                  <c:v>0.10062893081761007</c:v>
                </c:pt>
                <c:pt idx="4">
                  <c:v>4.5226130653266333E-2</c:v>
                </c:pt>
                <c:pt idx="5">
                  <c:v>3.3783783783783786E-2</c:v>
                </c:pt>
                <c:pt idx="6">
                  <c:v>5.7142857142857143E-3</c:v>
                </c:pt>
                <c:pt idx="7">
                  <c:v>5.2631578947368418E-2</c:v>
                </c:pt>
                <c:pt idx="8">
                  <c:v>2.7027027027027029E-2</c:v>
                </c:pt>
                <c:pt idx="9">
                  <c:v>2.1505376344086023E-2</c:v>
                </c:pt>
                <c:pt idx="10">
                  <c:v>3.0303030303030304E-2</c:v>
                </c:pt>
                <c:pt idx="11">
                  <c:v>3.6363636363636362E-2</c:v>
                </c:pt>
                <c:pt idx="12">
                  <c:v>3.125E-2</c:v>
                </c:pt>
                <c:pt idx="13">
                  <c:v>7.8431372549019607E-2</c:v>
                </c:pt>
                <c:pt idx="14">
                  <c:v>2.7777777777777776E-2</c:v>
                </c:pt>
              </c:numCache>
            </c:numRef>
          </c:val>
          <c:extLst>
            <c:ext xmlns:c15="http://schemas.microsoft.com/office/drawing/2012/chart" uri="{02D57815-91ED-43cb-92C2-25804820EDAC}">
              <c15:categoryFilterExceptions>
                <c15:categoryFilterException>
                  <c15:sqref>Aruandesse2019!$H$28</c15:sqref>
                  <c15:spPr xmlns:c15="http://schemas.microsoft.com/office/drawing/2012/chart">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15:spPr>
                  <c15:invertIfNegative val="0"/>
                  <c15:bubble3D val="0"/>
                </c15:categoryFilterException>
              </c15:categoryFilterExceptions>
            </c:ext>
            <c:ext xmlns:c16="http://schemas.microsoft.com/office/drawing/2014/chart" uri="{C3380CC4-5D6E-409C-BE32-E72D297353CC}">
              <c16:uniqueId val="{00000006-AFC6-4172-85DF-12422069E0B3}"/>
            </c:ext>
          </c:extLst>
        </c:ser>
        <c:dLbls>
          <c:showLegendKey val="0"/>
          <c:showVal val="0"/>
          <c:showCatName val="0"/>
          <c:showSerName val="0"/>
          <c:showPercent val="0"/>
          <c:showBubbleSize val="0"/>
        </c:dLbls>
        <c:gapWidth val="75"/>
        <c:axId val="216678032"/>
        <c:axId val="216677472"/>
      </c:barChart>
      <c:lineChart>
        <c:grouping val="standard"/>
        <c:varyColors val="0"/>
        <c:ser>
          <c:idx val="2"/>
          <c:order val="1"/>
          <c:tx>
            <c:v>2019 kõikide teenuseosutajate keskmine</c:v>
          </c:tx>
          <c:spPr>
            <a:ln>
              <a:solidFill>
                <a:srgbClr val="FF0000"/>
              </a:solidFill>
            </a:ln>
          </c:spPr>
          <c:marker>
            <c:symbol val="none"/>
          </c:marker>
          <c:cat>
            <c:multiLvlStrRef>
              <c:extLst>
                <c:ext xmlns:c15="http://schemas.microsoft.com/office/drawing/2012/chart" uri="{02D57815-91ED-43cb-92C2-25804820EDAC}">
                  <c15:fullRef>
                    <c15:sqref>Aruandesse2019!$A$8:$B$29</c15:sqref>
                  </c15:fullRef>
                </c:ext>
              </c:extLst>
              <c:f>(Aruandesse2019!$A$8:$B$8,Aruandesse2019!$A$10:$B$16,Aruandesse2019!$A$20:$B$23,Aruandesse2019!$A$25:$B$25,Aruandesse2019!$A$27:$B$27,Aruandesse2019!$A$29:$B$29)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Läänemaa Haigla</c:v>
                  </c:pt>
                  <c:pt idx="11">
                    <c:v>Narva Haigla</c:v>
                  </c:pt>
                  <c:pt idx="12">
                    <c:v>Rakvere Haigla</c:v>
                  </c:pt>
                  <c:pt idx="13">
                    <c:v>Valga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Aruandesse2019!$J$8:$J$29</c15:sqref>
                  </c15:fullRef>
                </c:ext>
              </c:extLst>
              <c:f>(Aruandesse2019!$J$8,Aruandesse2019!$J$10:$J$16,Aruandesse2019!$J$20:$J$23,Aruandesse2019!$J$25,Aruandesse2019!$J$27,Aruandesse2019!$J$29)</c:f>
              <c:numCache>
                <c:formatCode>0%</c:formatCode>
                <c:ptCount val="15"/>
                <c:pt idx="0">
                  <c:v>8.8586732591676973E-2</c:v>
                </c:pt>
                <c:pt idx="1">
                  <c:v>8.8586732591676973E-2</c:v>
                </c:pt>
                <c:pt idx="2">
                  <c:v>8.8586732591676973E-2</c:v>
                </c:pt>
                <c:pt idx="3">
                  <c:v>8.8586732591676973E-2</c:v>
                </c:pt>
                <c:pt idx="4">
                  <c:v>8.8586732591676973E-2</c:v>
                </c:pt>
                <c:pt idx="5">
                  <c:v>8.8586732591676973E-2</c:v>
                </c:pt>
                <c:pt idx="6">
                  <c:v>8.8586732591676973E-2</c:v>
                </c:pt>
                <c:pt idx="7">
                  <c:v>8.8586732591676973E-2</c:v>
                </c:pt>
                <c:pt idx="8">
                  <c:v>8.8586732591676973E-2</c:v>
                </c:pt>
                <c:pt idx="9">
                  <c:v>8.8586732591676973E-2</c:v>
                </c:pt>
                <c:pt idx="10">
                  <c:v>8.8586732591676973E-2</c:v>
                </c:pt>
                <c:pt idx="11">
                  <c:v>8.8586732591676973E-2</c:v>
                </c:pt>
                <c:pt idx="12">
                  <c:v>8.8586732591676973E-2</c:v>
                </c:pt>
                <c:pt idx="13">
                  <c:v>8.8586732591676973E-2</c:v>
                </c:pt>
                <c:pt idx="14">
                  <c:v>8.8586732591676973E-2</c:v>
                </c:pt>
              </c:numCache>
            </c:numRef>
          </c:val>
          <c:smooth val="0"/>
          <c:extLst>
            <c:ext xmlns:c16="http://schemas.microsoft.com/office/drawing/2014/chart" uri="{C3380CC4-5D6E-409C-BE32-E72D297353CC}">
              <c16:uniqueId val="{00000007-AFC6-4172-85DF-12422069E0B3}"/>
            </c:ext>
          </c:extLst>
        </c:ser>
        <c:ser>
          <c:idx val="0"/>
          <c:order val="2"/>
          <c:tx>
            <c:strRef>
              <c:f>Aruandesse2018!$E$4</c:f>
              <c:strCache>
                <c:ptCount val="1"/>
                <c:pt idx="0">
                  <c:v>2018. a lahtise lõikusega koletsüstekoomia operatsioonid, osakaal</c:v>
                </c:pt>
              </c:strCache>
            </c:strRef>
          </c:tx>
          <c:spPr>
            <a:ln>
              <a:noFill/>
            </a:ln>
          </c:spPr>
          <c:marker>
            <c:symbol val="square"/>
            <c:size val="6"/>
            <c:spPr>
              <a:solidFill>
                <a:srgbClr val="FFC000"/>
              </a:solidFill>
              <a:ln>
                <a:noFill/>
              </a:ln>
            </c:spPr>
          </c:marker>
          <c:cat>
            <c:multiLvlStrRef>
              <c:extLst>
                <c:ext xmlns:c15="http://schemas.microsoft.com/office/drawing/2012/chart" uri="{02D57815-91ED-43cb-92C2-25804820EDAC}">
                  <c15:fullRef>
                    <c15:sqref>Aruandesse2019!$A$8:$B$29</c15:sqref>
                  </c15:fullRef>
                </c:ext>
              </c:extLst>
              <c:f>(Aruandesse2019!$A$8:$B$8,Aruandesse2019!$A$10:$B$16,Aruandesse2019!$A$20:$B$23,Aruandesse2019!$A$25:$B$25,Aruandesse2019!$A$27:$B$27,Aruandesse2019!$A$29:$B$29)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Läänemaa Haigla</c:v>
                  </c:pt>
                  <c:pt idx="11">
                    <c:v>Narva Haigla</c:v>
                  </c:pt>
                  <c:pt idx="12">
                    <c:v>Rakvere Haigla</c:v>
                  </c:pt>
                  <c:pt idx="13">
                    <c:v>Valga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Aruandesse2018!$E$8:$E$29</c15:sqref>
                  </c15:fullRef>
                </c:ext>
              </c:extLst>
              <c:f>(Aruandesse2018!$E$8,Aruandesse2018!$E$10:$E$16,Aruandesse2018!$E$20:$E$23,Aruandesse2018!$E$25,Aruandesse2018!$E$27,Aruandesse2018!$E$29)</c:f>
              <c:numCache>
                <c:formatCode>0%</c:formatCode>
                <c:ptCount val="15"/>
                <c:pt idx="0">
                  <c:v>0.25635593220338981</c:v>
                </c:pt>
                <c:pt idx="1">
                  <c:v>6.6350710900473939E-2</c:v>
                </c:pt>
                <c:pt idx="2">
                  <c:v>0.1657397107897664</c:v>
                </c:pt>
                <c:pt idx="3">
                  <c:v>0.125</c:v>
                </c:pt>
                <c:pt idx="4">
                  <c:v>5.1724137931034482E-2</c:v>
                </c:pt>
                <c:pt idx="5">
                  <c:v>7.9245283018867921E-2</c:v>
                </c:pt>
                <c:pt idx="6">
                  <c:v>6.993006993006993E-3</c:v>
                </c:pt>
                <c:pt idx="7">
                  <c:v>7.9120879120879117E-2</c:v>
                </c:pt>
                <c:pt idx="8">
                  <c:v>8.5714285714285715E-2</c:v>
                </c:pt>
                <c:pt idx="9">
                  <c:v>0</c:v>
                </c:pt>
                <c:pt idx="10">
                  <c:v>0</c:v>
                </c:pt>
                <c:pt idx="11">
                  <c:v>8.4337349397590355E-2</c:v>
                </c:pt>
                <c:pt idx="12">
                  <c:v>6.6666666666666666E-2</c:v>
                </c:pt>
                <c:pt idx="13">
                  <c:v>7.8125E-2</c:v>
                </c:pt>
                <c:pt idx="14">
                  <c:v>4.4827586206896551E-2</c:v>
                </c:pt>
              </c:numCache>
            </c:numRef>
          </c:val>
          <c:smooth val="0"/>
          <c:extLst>
            <c:ext xmlns:c16="http://schemas.microsoft.com/office/drawing/2014/chart" uri="{C3380CC4-5D6E-409C-BE32-E72D297353CC}">
              <c16:uniqueId val="{00000008-AFC6-4172-85DF-12422069E0B3}"/>
            </c:ext>
          </c:extLst>
        </c:ser>
        <c:ser>
          <c:idx val="1"/>
          <c:order val="3"/>
          <c:tx>
            <c:v>2018 kõikide teenuseosutajate keskmine</c:v>
          </c:tx>
          <c:spPr>
            <a:ln>
              <a:solidFill>
                <a:srgbClr val="FFC000"/>
              </a:solidFill>
            </a:ln>
          </c:spPr>
          <c:marker>
            <c:symbol val="none"/>
          </c:marker>
          <c:cat>
            <c:multiLvlStrRef>
              <c:extLst>
                <c:ext xmlns:c15="http://schemas.microsoft.com/office/drawing/2012/chart" uri="{02D57815-91ED-43cb-92C2-25804820EDAC}">
                  <c15:fullRef>
                    <c15:sqref>Aruandesse2019!$A$8:$B$29</c15:sqref>
                  </c15:fullRef>
                </c:ext>
              </c:extLst>
              <c:f>(Aruandesse2019!$A$8:$B$8,Aruandesse2019!$A$10:$B$16,Aruandesse2019!$A$20:$B$23,Aruandesse2019!$A$25:$B$25,Aruandesse2019!$A$27:$B$27,Aruandesse2019!$A$29:$B$29)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Läänemaa Haigla</c:v>
                  </c:pt>
                  <c:pt idx="11">
                    <c:v>Narva Haigla</c:v>
                  </c:pt>
                  <c:pt idx="12">
                    <c:v>Rakvere Haigla</c:v>
                  </c:pt>
                  <c:pt idx="13">
                    <c:v>Valga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Aruandesse2018!$G$8:$G$29</c15:sqref>
                  </c15:fullRef>
                </c:ext>
              </c:extLst>
              <c:f>(Aruandesse2018!$G$8,Aruandesse2018!$G$10:$G$16,Aruandesse2018!$G$20:$G$23,Aruandesse2018!$G$25,Aruandesse2018!$G$27,Aruandesse2018!$G$29)</c:f>
              <c:numCache>
                <c:formatCode>0%</c:formatCode>
                <c:ptCount val="15"/>
                <c:pt idx="0">
                  <c:v>0.10339053997488488</c:v>
                </c:pt>
                <c:pt idx="1">
                  <c:v>0.10339053997488488</c:v>
                </c:pt>
                <c:pt idx="2">
                  <c:v>0.10339053997488488</c:v>
                </c:pt>
                <c:pt idx="3">
                  <c:v>0.10339053997488488</c:v>
                </c:pt>
                <c:pt idx="4">
                  <c:v>0.10339053997488488</c:v>
                </c:pt>
                <c:pt idx="5">
                  <c:v>0.10339053997488488</c:v>
                </c:pt>
                <c:pt idx="6">
                  <c:v>0.10339053997488488</c:v>
                </c:pt>
                <c:pt idx="7">
                  <c:v>0.10339053997488488</c:v>
                </c:pt>
                <c:pt idx="8">
                  <c:v>0.10339053997488488</c:v>
                </c:pt>
                <c:pt idx="9">
                  <c:v>0.10339053997488488</c:v>
                </c:pt>
                <c:pt idx="10">
                  <c:v>0.10339053997488488</c:v>
                </c:pt>
                <c:pt idx="11">
                  <c:v>0.10339053997488488</c:v>
                </c:pt>
                <c:pt idx="12">
                  <c:v>0.10339053997488488</c:v>
                </c:pt>
                <c:pt idx="13">
                  <c:v>0.10339053997488488</c:v>
                </c:pt>
                <c:pt idx="14">
                  <c:v>0.10339053997488488</c:v>
                </c:pt>
              </c:numCache>
            </c:numRef>
          </c:val>
          <c:smooth val="0"/>
          <c:extLst>
            <c:ext xmlns:c16="http://schemas.microsoft.com/office/drawing/2014/chart" uri="{C3380CC4-5D6E-409C-BE32-E72D297353CC}">
              <c16:uniqueId val="{00000009-AFC6-4172-85DF-12422069E0B3}"/>
            </c:ext>
          </c:extLst>
        </c:ser>
        <c:dLbls>
          <c:showLegendKey val="0"/>
          <c:showVal val="0"/>
          <c:showCatName val="0"/>
          <c:showSerName val="0"/>
          <c:showPercent val="0"/>
          <c:showBubbleSize val="0"/>
        </c:dLbls>
        <c:marker val="1"/>
        <c:smooth val="0"/>
        <c:axId val="216678032"/>
        <c:axId val="216677472"/>
      </c:lineChart>
      <c:catAx>
        <c:axId val="216678032"/>
        <c:scaling>
          <c:orientation val="minMax"/>
        </c:scaling>
        <c:delete val="0"/>
        <c:axPos val="b"/>
        <c:numFmt formatCode="General" sourceLinked="1"/>
        <c:majorTickMark val="out"/>
        <c:minorTickMark val="none"/>
        <c:tickLblPos val="nextTo"/>
        <c:txPr>
          <a:bodyPr rot="-5400000" vert="horz" anchor="ctr" anchorCtr="1"/>
          <a:lstStyle/>
          <a:p>
            <a:pPr>
              <a:defRPr sz="1000" b="0" i="0" u="none" strike="noStrike" baseline="0">
                <a:solidFill>
                  <a:srgbClr val="000000"/>
                </a:solidFill>
                <a:latin typeface="Calibri"/>
                <a:ea typeface="Calibri"/>
                <a:cs typeface="Calibri"/>
              </a:defRPr>
            </a:pPr>
            <a:endParaRPr lang="et-EE"/>
          </a:p>
        </c:txPr>
        <c:crossAx val="216677472"/>
        <c:crosses val="autoZero"/>
        <c:auto val="1"/>
        <c:lblAlgn val="ctr"/>
        <c:lblOffset val="100"/>
        <c:noMultiLvlLbl val="0"/>
      </c:catAx>
      <c:valAx>
        <c:axId val="216677472"/>
        <c:scaling>
          <c:orientation val="minMax"/>
          <c:max val="0.35000000000000003"/>
          <c:min val="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16678032"/>
        <c:crosses val="autoZero"/>
        <c:crossBetween val="between"/>
        <c:majorUnit val="5.000000000000001E-2"/>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3.5384194852957291E-3"/>
          <c:y val="0.85883884055977722"/>
          <c:w val="0.99450588385585104"/>
          <c:h val="0.14116114168389543"/>
        </c:manualLayout>
      </c:layout>
      <c:overlay val="0"/>
      <c:txPr>
        <a:bodyPr/>
        <a:lstStyle/>
        <a:p>
          <a:pPr>
            <a:defRPr sz="10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733332289174553E-2"/>
          <c:y val="3.4646439837222182E-2"/>
          <c:w val="0.91210320334861716"/>
          <c:h val="0.52374465365742329"/>
        </c:manualLayout>
      </c:layout>
      <c:barChart>
        <c:barDir val="col"/>
        <c:grouping val="clustered"/>
        <c:varyColors val="0"/>
        <c:ser>
          <c:idx val="3"/>
          <c:order val="0"/>
          <c:tx>
            <c:strRef>
              <c:f>Aruandesse2018!$E$4</c:f>
              <c:strCache>
                <c:ptCount val="1"/>
                <c:pt idx="0">
                  <c:v>2018. a lahtise lõikusega koletsüstekoomia operatsioonid, osakaal</c:v>
                </c:pt>
              </c:strCache>
            </c:strRef>
          </c:tx>
          <c:spPr>
            <a:solidFill>
              <a:srgbClr val="4472C4"/>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invertIfNegative val="0"/>
          <c:dPt>
            <c:idx val="0"/>
            <c:invertIfNegative val="0"/>
            <c:bubble3D val="0"/>
            <c:spPr>
              <a:solidFill>
                <a:srgbClr val="4472C4"/>
              </a:solidFill>
              <a:ln>
                <a:noFill/>
              </a:ln>
              <a:effectLst>
                <a:outerShdw blurRad="44450" dist="22860" dir="5400000" algn="ctr" rotWithShape="0">
                  <a:srgbClr val="4472C4">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1-BEA6-4B01-96A7-5252CE952114}"/>
              </c:ext>
            </c:extLst>
          </c:dPt>
          <c:dPt>
            <c:idx val="2"/>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3-310C-4E3B-9ECC-3B29E68DC6A6}"/>
              </c:ext>
            </c:extLst>
          </c:dPt>
          <c:dPt>
            <c:idx val="7"/>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5-310C-4E3B-9ECC-3B29E68DC6A6}"/>
              </c:ext>
            </c:extLst>
          </c:dPt>
          <c:errBars>
            <c:errBarType val="both"/>
            <c:errValType val="cust"/>
            <c:noEndCap val="0"/>
            <c:plus>
              <c:numRef>
                <c:extLst>
                  <c:ext xmlns:c15="http://schemas.microsoft.com/office/drawing/2012/chart" uri="{02D57815-91ED-43cb-92C2-25804820EDAC}">
                    <c15:fullRef>
                      <c15:sqref>Aruandesse2018!$L$8:$L$29</c15:sqref>
                    </c15:fullRef>
                  </c:ext>
                </c:extLst>
                <c:f>(Aruandesse2018!$L$8,Aruandesse2018!$L$10:$L$16,Aruandesse2018!$L$20,Aruandesse2018!$L$23,Aruandesse2018!$L$25,Aruandesse2018!$L$27,Aruandesse2018!$L$29)</c:f>
                <c:numCache>
                  <c:formatCode>General</c:formatCode>
                  <c:ptCount val="13"/>
                  <c:pt idx="0">
                    <c:v>4.1246385678322894E-2</c:v>
                  </c:pt>
                  <c:pt idx="1">
                    <c:v>2.7872840487144515E-2</c:v>
                  </c:pt>
                  <c:pt idx="2">
                    <c:v>2.571912173281507E-2</c:v>
                  </c:pt>
                  <c:pt idx="3">
                    <c:v>4.0187741779335956E-2</c:v>
                  </c:pt>
                  <c:pt idx="4">
                    <c:v>4.3642184059313867E-2</c:v>
                  </c:pt>
                  <c:pt idx="5">
                    <c:v>3.8856296718898231E-2</c:v>
                  </c:pt>
                  <c:pt idx="6">
                    <c:v>3.155210053157783E-2</c:v>
                  </c:pt>
                  <c:pt idx="7">
                    <c:v>1.9359247080808287E-2</c:v>
                  </c:pt>
                  <c:pt idx="8">
                    <c:v>8.8942212981413471E-2</c:v>
                  </c:pt>
                  <c:pt idx="9">
                    <c:v>7.9657743964436423E-2</c:v>
                  </c:pt>
                  <c:pt idx="10">
                    <c:v>6.4588816043611511E-2</c:v>
                  </c:pt>
                  <c:pt idx="11">
                    <c:v>9.2070135101401829E-2</c:v>
                  </c:pt>
                  <c:pt idx="12">
                    <c:v>2.0044630806339662E-2</c:v>
                  </c:pt>
                </c:numCache>
              </c:numRef>
            </c:plus>
            <c:minus>
              <c:numRef>
                <c:extLst>
                  <c:ext xmlns:c15="http://schemas.microsoft.com/office/drawing/2012/chart" uri="{02D57815-91ED-43cb-92C2-25804820EDAC}">
                    <c15:fullRef>
                      <c15:sqref>Aruandesse2018!$K$8:$K$29</c15:sqref>
                    </c15:fullRef>
                  </c:ext>
                </c:extLst>
                <c:f>(Aruandesse2018!$K$8,Aruandesse2018!$K$10:$K$16,Aruandesse2018!$K$20,Aruandesse2018!$K$23,Aruandesse2018!$K$25,Aruandesse2018!$K$27,Aruandesse2018!$K$29)</c:f>
                <c:numCache>
                  <c:formatCode>General</c:formatCode>
                  <c:ptCount val="13"/>
                  <c:pt idx="0">
                    <c:v>3.7312533924483221E-2</c:v>
                  </c:pt>
                  <c:pt idx="1">
                    <c:v>2.0049087584478771E-2</c:v>
                  </c:pt>
                  <c:pt idx="2">
                    <c:v>2.2874675622474278E-2</c:v>
                  </c:pt>
                  <c:pt idx="3">
                    <c:v>3.1505636332530104E-2</c:v>
                  </c:pt>
                  <c:pt idx="4">
                    <c:v>2.4276323864290981E-2</c:v>
                  </c:pt>
                  <c:pt idx="5">
                    <c:v>2.6832069144415542E-2</c:v>
                  </c:pt>
                  <c:pt idx="6">
                    <c:v>5.7574975839628298E-3</c:v>
                  </c:pt>
                  <c:pt idx="7">
                    <c:v>1.5820814347664122E-2</c:v>
                  </c:pt>
                  <c:pt idx="8">
                    <c:v>4.5837555980736973E-2</c:v>
                  </c:pt>
                  <c:pt idx="9">
                    <c:v>4.2883954754881826E-2</c:v>
                  </c:pt>
                  <c:pt idx="10">
                    <c:v>3.4000736015235969E-2</c:v>
                  </c:pt>
                  <c:pt idx="11">
                    <c:v>4.4293767903011379E-2</c:v>
                  </c:pt>
                  <c:pt idx="12">
                    <c:v>1.4054925912785246E-2</c:v>
                  </c:pt>
                </c:numCache>
              </c:numRef>
            </c:minus>
          </c:errBars>
          <c:cat>
            <c:multiLvlStrRef>
              <c:extLst>
                <c:ext xmlns:c15="http://schemas.microsoft.com/office/drawing/2012/chart" uri="{02D57815-91ED-43cb-92C2-25804820EDAC}">
                  <c15:fullRef>
                    <c15:sqref>Aruandesse2018!$A$8:$B$29</c15:sqref>
                  </c15:fullRef>
                </c:ext>
              </c:extLst>
              <c:f>(Aruandesse2018!$A$8:$B$8,Aruandesse2018!$A$10:$B$16,Aruandesse2018!$A$20:$B$20,Aruandesse2018!$A$23:$B$23,Aruandesse2018!$A$25:$B$25,Aruandesse2018!$A$27:$B$27,Aruandesse2018!$A$29:$B$29)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Aruandesse2018!$E$8:$E$29</c15:sqref>
                  </c15:fullRef>
                </c:ext>
              </c:extLst>
              <c:f>(Aruandesse2018!$E$8,Aruandesse2018!$E$10:$E$16,Aruandesse2018!$E$20,Aruandesse2018!$E$23,Aruandesse2018!$E$25,Aruandesse2018!$E$27,Aruandesse2018!$E$29)</c:f>
              <c:numCache>
                <c:formatCode>0%</c:formatCode>
                <c:ptCount val="13"/>
                <c:pt idx="0">
                  <c:v>0.25635593220338981</c:v>
                </c:pt>
                <c:pt idx="1">
                  <c:v>6.6350710900473939E-2</c:v>
                </c:pt>
                <c:pt idx="2">
                  <c:v>0.1657397107897664</c:v>
                </c:pt>
                <c:pt idx="3">
                  <c:v>0.125</c:v>
                </c:pt>
                <c:pt idx="4">
                  <c:v>5.1724137931034482E-2</c:v>
                </c:pt>
                <c:pt idx="5">
                  <c:v>7.9245283018867921E-2</c:v>
                </c:pt>
                <c:pt idx="6">
                  <c:v>6.993006993006993E-3</c:v>
                </c:pt>
                <c:pt idx="7">
                  <c:v>7.9120879120879117E-2</c:v>
                </c:pt>
                <c:pt idx="8">
                  <c:v>8.5714285714285715E-2</c:v>
                </c:pt>
                <c:pt idx="9">
                  <c:v>8.4337349397590355E-2</c:v>
                </c:pt>
                <c:pt idx="10">
                  <c:v>6.6666666666666666E-2</c:v>
                </c:pt>
                <c:pt idx="11">
                  <c:v>7.8125E-2</c:v>
                </c:pt>
                <c:pt idx="12">
                  <c:v>4.4827586206896551E-2</c:v>
                </c:pt>
              </c:numCache>
            </c:numRef>
          </c:val>
          <c:extLst>
            <c:ext xmlns:c15="http://schemas.microsoft.com/office/drawing/2012/chart" uri="{02D57815-91ED-43cb-92C2-25804820EDAC}">
              <c15:categoryFilterExceptions>
                <c15:categoryFilterException>
                  <c15:sqref>Aruandesse2018!$E$28</c15:sqref>
                  <c15:spPr xmlns:c15="http://schemas.microsoft.com/office/drawing/2012/chart">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15:spPr>
                  <c15:invertIfNegative val="0"/>
                  <c15:bubble3D val="0"/>
                </c15:categoryFilterException>
              </c15:categoryFilterExceptions>
            </c:ext>
            <c:ext xmlns:c16="http://schemas.microsoft.com/office/drawing/2014/chart" uri="{C3380CC4-5D6E-409C-BE32-E72D297353CC}">
              <c16:uniqueId val="{00000008-BEA6-4B01-96A7-5252CE952114}"/>
            </c:ext>
          </c:extLst>
        </c:ser>
        <c:dLbls>
          <c:showLegendKey val="0"/>
          <c:showVal val="0"/>
          <c:showCatName val="0"/>
          <c:showSerName val="0"/>
          <c:showPercent val="0"/>
          <c:showBubbleSize val="0"/>
        </c:dLbls>
        <c:gapWidth val="75"/>
        <c:axId val="216678032"/>
        <c:axId val="216677472"/>
      </c:barChart>
      <c:lineChart>
        <c:grouping val="standard"/>
        <c:varyColors val="0"/>
        <c:ser>
          <c:idx val="2"/>
          <c:order val="1"/>
          <c:tx>
            <c:v>2018 kõikide teenuseosutajate keskmine</c:v>
          </c:tx>
          <c:spPr>
            <a:ln>
              <a:solidFill>
                <a:srgbClr val="FF0000"/>
              </a:solidFill>
            </a:ln>
          </c:spPr>
          <c:marker>
            <c:symbol val="none"/>
          </c:marker>
          <c:cat>
            <c:multiLvlStrRef>
              <c:extLst>
                <c:ext xmlns:c15="http://schemas.microsoft.com/office/drawing/2012/chart" uri="{02D57815-91ED-43cb-92C2-25804820EDAC}">
                  <c15:fullRef>
                    <c15:sqref>Aruandesse2018!$A$8:$B$29</c15:sqref>
                  </c15:fullRef>
                </c:ext>
              </c:extLst>
              <c:f>(Aruandesse2018!$A$8:$B$8,Aruandesse2018!$A$10:$B$16,Aruandesse2018!$A$20:$B$20,Aruandesse2018!$A$23:$B$23,Aruandesse2018!$A$25:$B$25,Aruandesse2018!$A$27:$B$27,Aruandesse2018!$A$29:$B$29)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Aruandesse2018!$G$8:$G$29</c15:sqref>
                  </c15:fullRef>
                </c:ext>
              </c:extLst>
              <c:f>(Aruandesse2018!$G$8,Aruandesse2018!$G$10:$G$16,Aruandesse2018!$G$20,Aruandesse2018!$G$23,Aruandesse2018!$G$25,Aruandesse2018!$G$27,Aruandesse2018!$G$29)</c:f>
              <c:numCache>
                <c:formatCode>0%</c:formatCode>
                <c:ptCount val="13"/>
                <c:pt idx="0">
                  <c:v>0.10339053997488488</c:v>
                </c:pt>
                <c:pt idx="1">
                  <c:v>0.10339053997488488</c:v>
                </c:pt>
                <c:pt idx="2">
                  <c:v>0.10339053997488488</c:v>
                </c:pt>
                <c:pt idx="3">
                  <c:v>0.10339053997488488</c:v>
                </c:pt>
                <c:pt idx="4">
                  <c:v>0.10339053997488488</c:v>
                </c:pt>
                <c:pt idx="5">
                  <c:v>0.10339053997488488</c:v>
                </c:pt>
                <c:pt idx="6">
                  <c:v>0.10339053997488488</c:v>
                </c:pt>
                <c:pt idx="7">
                  <c:v>0.10339053997488488</c:v>
                </c:pt>
                <c:pt idx="8">
                  <c:v>0.10339053997488488</c:v>
                </c:pt>
                <c:pt idx="9">
                  <c:v>0.10339053997488488</c:v>
                </c:pt>
                <c:pt idx="10">
                  <c:v>0.10339053997488488</c:v>
                </c:pt>
                <c:pt idx="11">
                  <c:v>0.10339053997488488</c:v>
                </c:pt>
                <c:pt idx="12">
                  <c:v>0.10339053997488488</c:v>
                </c:pt>
              </c:numCache>
            </c:numRef>
          </c:val>
          <c:smooth val="0"/>
          <c:extLst>
            <c:ext xmlns:c16="http://schemas.microsoft.com/office/drawing/2014/chart" uri="{C3380CC4-5D6E-409C-BE32-E72D297353CC}">
              <c16:uniqueId val="{00000009-BEA6-4B01-96A7-5252CE952114}"/>
            </c:ext>
          </c:extLst>
        </c:ser>
        <c:ser>
          <c:idx val="0"/>
          <c:order val="2"/>
          <c:tx>
            <c:strRef>
              <c:f>Aruandesse2017!$E$4</c:f>
              <c:strCache>
                <c:ptCount val="1"/>
                <c:pt idx="0">
                  <c:v>2017.a lahtise lõikusega koletsüstekoomia operatsioonid, osakaal</c:v>
                </c:pt>
              </c:strCache>
            </c:strRef>
          </c:tx>
          <c:spPr>
            <a:ln>
              <a:noFill/>
            </a:ln>
          </c:spPr>
          <c:marker>
            <c:symbol val="square"/>
            <c:size val="6"/>
            <c:spPr>
              <a:solidFill>
                <a:srgbClr val="FFC000"/>
              </a:solidFill>
              <a:ln>
                <a:noFill/>
              </a:ln>
            </c:spPr>
          </c:marker>
          <c:cat>
            <c:multiLvlStrRef>
              <c:extLst>
                <c:ext xmlns:c15="http://schemas.microsoft.com/office/drawing/2012/chart" uri="{02D57815-91ED-43cb-92C2-25804820EDAC}">
                  <c15:fullRef>
                    <c15:sqref>Aruandesse2018!$A$8:$B$29</c15:sqref>
                  </c15:fullRef>
                </c:ext>
              </c:extLst>
              <c:f>(Aruandesse2018!$A$8:$B$8,Aruandesse2018!$A$10:$B$16,Aruandesse2018!$A$20:$B$20,Aruandesse2018!$A$23:$B$23,Aruandesse2018!$A$25:$B$25,Aruandesse2018!$A$27:$B$27,Aruandesse2018!$A$29:$B$29)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Aruandesse2017!$E$8:$E$29</c15:sqref>
                  </c15:fullRef>
                </c:ext>
              </c:extLst>
              <c:f>(Aruandesse2017!$E$8,Aruandesse2017!$E$10:$E$16,Aruandesse2017!$E$20,Aruandesse2017!$E$23,Aruandesse2017!$E$25,Aruandesse2017!$E$27,Aruandesse2017!$E$29)</c:f>
              <c:numCache>
                <c:formatCode>0%</c:formatCode>
                <c:ptCount val="13"/>
                <c:pt idx="0">
                  <c:v>0.24583333333333332</c:v>
                </c:pt>
                <c:pt idx="1">
                  <c:v>0.10362694300518134</c:v>
                </c:pt>
                <c:pt idx="2">
                  <c:v>0.18244803695150116</c:v>
                </c:pt>
                <c:pt idx="3">
                  <c:v>0.15692307692307692</c:v>
                </c:pt>
                <c:pt idx="4">
                  <c:v>7.3770491803278687E-2</c:v>
                </c:pt>
                <c:pt idx="5">
                  <c:v>7.0175438596491224E-2</c:v>
                </c:pt>
                <c:pt idx="6">
                  <c:v>1.6853932584269662E-2</c:v>
                </c:pt>
                <c:pt idx="7">
                  <c:v>9.1503267973856203E-2</c:v>
                </c:pt>
                <c:pt idx="8">
                  <c:v>8.4745762711864403E-2</c:v>
                </c:pt>
                <c:pt idx="9">
                  <c:v>0.23728813559322035</c:v>
                </c:pt>
                <c:pt idx="10">
                  <c:v>4.8192771084337352E-2</c:v>
                </c:pt>
                <c:pt idx="11">
                  <c:v>9.0909090909090912E-2</c:v>
                </c:pt>
                <c:pt idx="12">
                  <c:v>6.25E-2</c:v>
                </c:pt>
              </c:numCache>
            </c:numRef>
          </c:val>
          <c:smooth val="0"/>
          <c:extLst>
            <c:ext xmlns:c16="http://schemas.microsoft.com/office/drawing/2014/chart" uri="{C3380CC4-5D6E-409C-BE32-E72D297353CC}">
              <c16:uniqueId val="{00000008-E35C-4C32-A900-421DD36878AC}"/>
            </c:ext>
          </c:extLst>
        </c:ser>
        <c:ser>
          <c:idx val="1"/>
          <c:order val="3"/>
          <c:tx>
            <c:v>2017 kõikide teenuseosutajate keskmine</c:v>
          </c:tx>
          <c:spPr>
            <a:ln>
              <a:solidFill>
                <a:srgbClr val="FFC000"/>
              </a:solidFill>
            </a:ln>
          </c:spPr>
          <c:marker>
            <c:symbol val="none"/>
          </c:marker>
          <c:cat>
            <c:multiLvlStrRef>
              <c:extLst>
                <c:ext xmlns:c15="http://schemas.microsoft.com/office/drawing/2012/chart" uri="{02D57815-91ED-43cb-92C2-25804820EDAC}">
                  <c15:fullRef>
                    <c15:sqref>Aruandesse2018!$A$8:$B$29</c15:sqref>
                  </c15:fullRef>
                </c:ext>
              </c:extLst>
              <c:f>(Aruandesse2018!$A$8:$B$8,Aruandesse2018!$A$10:$B$16,Aruandesse2018!$A$20:$B$20,Aruandesse2018!$A$23:$B$23,Aruandesse2018!$A$25:$B$25,Aruandesse2018!$A$27:$B$27,Aruandesse2018!$A$29:$B$29)</c:f>
              <c:multiLvlStrCache>
                <c:ptCount val="13"/>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Narva Haigla</c:v>
                  </c:pt>
                  <c:pt idx="10">
                    <c:v>Rakvere Haigla</c:v>
                  </c:pt>
                  <c:pt idx="11">
                    <c:v>Valga Haigla</c:v>
                  </c:pt>
                  <c:pt idx="12">
                    <c:v>üldH</c:v>
                  </c:pt>
                </c:lvl>
                <c:lvl>
                  <c:pt idx="0">
                    <c:v>Piirkondlikud</c:v>
                  </c:pt>
                  <c:pt idx="3">
                    <c:v>Keskhaiglad</c:v>
                  </c:pt>
                </c:lvl>
              </c:multiLvlStrCache>
            </c:multiLvlStrRef>
          </c:cat>
          <c:val>
            <c:numRef>
              <c:extLst>
                <c:ext xmlns:c15="http://schemas.microsoft.com/office/drawing/2012/chart" uri="{02D57815-91ED-43cb-92C2-25804820EDAC}">
                  <c15:fullRef>
                    <c15:sqref>Aruandesse2017!$G$8:$G$29</c15:sqref>
                  </c15:fullRef>
                </c:ext>
              </c:extLst>
              <c:f>(Aruandesse2017!$G$8,Aruandesse2017!$G$10:$G$16,Aruandesse2017!$G$20,Aruandesse2017!$G$23,Aruandesse2017!$G$25,Aruandesse2017!$G$27,Aruandesse2017!$G$29)</c:f>
              <c:numCache>
                <c:formatCode>0%</c:formatCode>
                <c:ptCount val="13"/>
                <c:pt idx="0">
                  <c:v>0.1189446366782007</c:v>
                </c:pt>
                <c:pt idx="1">
                  <c:v>0.1189446366782007</c:v>
                </c:pt>
                <c:pt idx="2">
                  <c:v>0.1189446366782007</c:v>
                </c:pt>
                <c:pt idx="3">
                  <c:v>0.1189446366782007</c:v>
                </c:pt>
                <c:pt idx="4">
                  <c:v>0.1189446366782007</c:v>
                </c:pt>
                <c:pt idx="5">
                  <c:v>0.1189446366782007</c:v>
                </c:pt>
                <c:pt idx="6">
                  <c:v>0.1189446366782007</c:v>
                </c:pt>
                <c:pt idx="7">
                  <c:v>0.1189446366782007</c:v>
                </c:pt>
                <c:pt idx="8">
                  <c:v>0.1189446366782007</c:v>
                </c:pt>
                <c:pt idx="9">
                  <c:v>0.1189446366782007</c:v>
                </c:pt>
                <c:pt idx="10">
                  <c:v>0.1189446366782007</c:v>
                </c:pt>
                <c:pt idx="11">
                  <c:v>0.1189446366782007</c:v>
                </c:pt>
                <c:pt idx="12">
                  <c:v>0.1189446366782007</c:v>
                </c:pt>
              </c:numCache>
            </c:numRef>
          </c:val>
          <c:smooth val="0"/>
          <c:extLst>
            <c:ext xmlns:c16="http://schemas.microsoft.com/office/drawing/2014/chart" uri="{C3380CC4-5D6E-409C-BE32-E72D297353CC}">
              <c16:uniqueId val="{00000009-E35C-4C32-A900-421DD36878AC}"/>
            </c:ext>
          </c:extLst>
        </c:ser>
        <c:dLbls>
          <c:showLegendKey val="0"/>
          <c:showVal val="0"/>
          <c:showCatName val="0"/>
          <c:showSerName val="0"/>
          <c:showPercent val="0"/>
          <c:showBubbleSize val="0"/>
        </c:dLbls>
        <c:marker val="1"/>
        <c:smooth val="0"/>
        <c:axId val="216678032"/>
        <c:axId val="216677472"/>
      </c:lineChart>
      <c:catAx>
        <c:axId val="216678032"/>
        <c:scaling>
          <c:orientation val="minMax"/>
        </c:scaling>
        <c:delete val="0"/>
        <c:axPos val="b"/>
        <c:numFmt formatCode="General" sourceLinked="1"/>
        <c:majorTickMark val="out"/>
        <c:minorTickMark val="none"/>
        <c:tickLblPos val="nextTo"/>
        <c:txPr>
          <a:bodyPr rot="-5400000" vert="horz" anchor="ctr" anchorCtr="1"/>
          <a:lstStyle/>
          <a:p>
            <a:pPr>
              <a:defRPr sz="1000" b="0" i="0" u="none" strike="noStrike" baseline="0">
                <a:solidFill>
                  <a:srgbClr val="000000"/>
                </a:solidFill>
                <a:latin typeface="Calibri"/>
                <a:ea typeface="Calibri"/>
                <a:cs typeface="Calibri"/>
              </a:defRPr>
            </a:pPr>
            <a:endParaRPr lang="et-EE"/>
          </a:p>
        </c:txPr>
        <c:crossAx val="216677472"/>
        <c:crosses val="autoZero"/>
        <c:auto val="1"/>
        <c:lblAlgn val="ctr"/>
        <c:lblOffset val="100"/>
        <c:noMultiLvlLbl val="0"/>
      </c:catAx>
      <c:valAx>
        <c:axId val="216677472"/>
        <c:scaling>
          <c:orientation val="minMax"/>
          <c:max val="0.36000000000000004"/>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16678032"/>
        <c:crosses val="autoZero"/>
        <c:crossBetween val="between"/>
        <c:majorUnit val="4.0000000000000008E-2"/>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8.231243761283631E-4"/>
          <c:y val="0.85883885831610463"/>
          <c:w val="0.99450588385585104"/>
          <c:h val="0.14116114168389543"/>
        </c:manualLayout>
      </c:layout>
      <c:overlay val="0"/>
      <c:txPr>
        <a:bodyPr/>
        <a:lstStyle/>
        <a:p>
          <a:pPr>
            <a:defRPr sz="10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733332289174553E-2"/>
          <c:y val="3.4646439837222182E-2"/>
          <c:w val="0.91210320334861716"/>
          <c:h val="0.52374465365742329"/>
        </c:manualLayout>
      </c:layout>
      <c:barChart>
        <c:barDir val="col"/>
        <c:grouping val="clustered"/>
        <c:varyColors val="0"/>
        <c:ser>
          <c:idx val="3"/>
          <c:order val="0"/>
          <c:tx>
            <c:strRef>
              <c:f>Aruandesse2017!$E$4</c:f>
              <c:strCache>
                <c:ptCount val="1"/>
                <c:pt idx="0">
                  <c:v>2017.a lahtise lõikusega koletsüstekoomia operatsioonid, osakaal</c:v>
                </c:pt>
              </c:strCache>
            </c:strRef>
          </c:tx>
          <c:spPr>
            <a:solidFill>
              <a:srgbClr val="4472C4"/>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invertIfNegative val="0"/>
          <c:dPt>
            <c:idx val="0"/>
            <c:invertIfNegative val="0"/>
            <c:bubble3D val="0"/>
            <c:spPr>
              <a:solidFill>
                <a:srgbClr val="4472C4"/>
              </a:solidFill>
              <a:ln>
                <a:noFill/>
              </a:ln>
              <a:effectLst>
                <a:outerShdw blurRad="44450" dist="22860" dir="5400000" algn="ctr" rotWithShape="0">
                  <a:srgbClr val="4472C4">
                    <a:alpha val="35000"/>
                  </a:srgbClr>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6-6E83-487E-9B5C-A97CC38C38E2}"/>
              </c:ext>
            </c:extLst>
          </c:dPt>
          <c:dPt>
            <c:idx val="2"/>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3-5780-412D-8001-B95FE7A1E577}"/>
              </c:ext>
            </c:extLst>
          </c:dPt>
          <c:dPt>
            <c:idx val="7"/>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5-5780-412D-8001-B95FE7A1E577}"/>
              </c:ext>
            </c:extLst>
          </c:dPt>
          <c:dPt>
            <c:idx val="14"/>
            <c:invertIfNegative val="0"/>
            <c:bubble3D val="0"/>
            <c:spPr>
              <a:solidFill>
                <a:srgbClr val="4472C4">
                  <a:alpha val="50000"/>
                </a:srgbClr>
              </a:solidFill>
              <a:effectLst>
                <a:outerShdw blurRad="50800" dist="50800" dir="5400000" algn="ctr" rotWithShape="0">
                  <a:srgbClr val="4472C4"/>
                </a:outerShdw>
              </a:effectLst>
              <a:scene3d>
                <a:camera prst="orthographicFront"/>
                <a:lightRig rig="threePt" dir="t">
                  <a:rot lat="0" lon="0" rev="1200000"/>
                </a:lightRig>
              </a:scene3d>
              <a:sp3d>
                <a:bevelT w="63500" h="25400"/>
              </a:sp3d>
            </c:spPr>
            <c:extLst>
              <c:ext xmlns:c16="http://schemas.microsoft.com/office/drawing/2014/chart" uri="{C3380CC4-5D6E-409C-BE32-E72D297353CC}">
                <c16:uniqueId val="{00000007-CDF5-4E52-A136-C933A8B46685}"/>
              </c:ext>
            </c:extLst>
          </c:dPt>
          <c:errBars>
            <c:errBarType val="both"/>
            <c:errValType val="cust"/>
            <c:noEndCap val="0"/>
            <c:plus>
              <c:numRef>
                <c:extLst>
                  <c:ext xmlns:c15="http://schemas.microsoft.com/office/drawing/2012/chart" uri="{02D57815-91ED-43cb-92C2-25804820EDAC}">
                    <c15:fullRef>
                      <c15:sqref>Aruandesse2017!$L$8:$L$29</c15:sqref>
                    </c15:fullRef>
                  </c:ext>
                </c:extLst>
                <c:f>(Aruandesse2017!$L$8,Aruandesse2017!$L$10:$L$16,Aruandesse2017!$L$20:$L$21,Aruandesse2017!$L$23,Aruandesse2017!$L$25,Aruandesse2017!$L$27:$L$29)</c:f>
                <c:numCache>
                  <c:formatCode>General</c:formatCode>
                  <c:ptCount val="15"/>
                  <c:pt idx="0">
                    <c:v>4.0437263247751071E-2</c:v>
                  </c:pt>
                  <c:pt idx="1">
                    <c:v>3.4410962485186755E-2</c:v>
                  </c:pt>
                  <c:pt idx="2">
                    <c:v>2.7106454565293259E-2</c:v>
                  </c:pt>
                  <c:pt idx="3">
                    <c:v>4.3524021532485857E-2</c:v>
                  </c:pt>
                  <c:pt idx="4">
                    <c:v>3.9813423815590748E-2</c:v>
                  </c:pt>
                  <c:pt idx="5">
                    <c:v>4.8466879888727346E-2</c:v>
                  </c:pt>
                  <c:pt idx="6">
                    <c:v>3.1518934696151614E-2</c:v>
                  </c:pt>
                  <c:pt idx="7">
                    <c:v>2.0392203940338291E-2</c:v>
                  </c:pt>
                  <c:pt idx="8">
                    <c:v>9.8771936229987561E-2</c:v>
                  </c:pt>
                  <c:pt idx="9">
                    <c:v>6.0638030114224216E-2</c:v>
                  </c:pt>
                  <c:pt idx="10">
                    <c:v>0.12246050245336063</c:v>
                  </c:pt>
                  <c:pt idx="11">
                    <c:v>6.9265631754205512E-2</c:v>
                  </c:pt>
                  <c:pt idx="12">
                    <c:v>0.12068299072971161</c:v>
                  </c:pt>
                  <c:pt idx="13">
                    <c:v>7.4166964226689114E-2</c:v>
                  </c:pt>
                  <c:pt idx="14">
                    <c:v>2.3973556638441376E-2</c:v>
                  </c:pt>
                </c:numCache>
              </c:numRef>
            </c:plus>
            <c:minus>
              <c:numRef>
                <c:extLst>
                  <c:ext xmlns:c15="http://schemas.microsoft.com/office/drawing/2012/chart" uri="{02D57815-91ED-43cb-92C2-25804820EDAC}">
                    <c15:fullRef>
                      <c15:sqref>Aruandesse2017!$K$8:$K$29</c15:sqref>
                    </c15:fullRef>
                  </c:ext>
                </c:extLst>
                <c:f>(Aruandesse2017!$K$8,Aruandesse2017!$K$10:$K$16,Aruandesse2017!$K$20:$K$21,Aruandesse2017!$K$23,Aruandesse2017!$K$25,Aruandesse2017!$K$27:$K$29)</c:f>
                <c:numCache>
                  <c:formatCode>General</c:formatCode>
                  <c:ptCount val="15"/>
                  <c:pt idx="0">
                    <c:v>3.6401367490743575E-2</c:v>
                  </c:pt>
                  <c:pt idx="1">
                    <c:v>2.6599352858758557E-2</c:v>
                  </c:pt>
                  <c:pt idx="2">
                    <c:v>2.4301672523076606E-2</c:v>
                  </c:pt>
                  <c:pt idx="3">
                    <c:v>3.5508544522750457E-2</c:v>
                  </c:pt>
                  <c:pt idx="4">
                    <c:v>2.6600650151909266E-2</c:v>
                  </c:pt>
                  <c:pt idx="5">
                    <c:v>2.9579519898813293E-2</c:v>
                  </c:pt>
                  <c:pt idx="6">
                    <c:v>1.110578636686275E-2</c:v>
                  </c:pt>
                  <c:pt idx="7">
                    <c:v>1.6987677042891808E-2</c:v>
                  </c:pt>
                  <c:pt idx="8">
                    <c:v>4.8003669759575388E-2</c:v>
                  </c:pt>
                  <c:pt idx="9">
                    <c:v>2.7901976839139263E-2</c:v>
                  </c:pt>
                  <c:pt idx="10">
                    <c:v>9.0341803257793785E-2</c:v>
                  </c:pt>
                  <c:pt idx="11">
                    <c:v>2.9294121743820064E-2</c:v>
                  </c:pt>
                  <c:pt idx="12">
                    <c:v>5.4986833316902774E-2</c:v>
                  </c:pt>
                  <c:pt idx="13">
                    <c:v>1.419133217044382E-2</c:v>
                  </c:pt>
                  <c:pt idx="14">
                    <c:v>1.7653509856240278E-2</c:v>
                  </c:pt>
                </c:numCache>
              </c:numRef>
            </c:minus>
          </c:errBars>
          <c:cat>
            <c:multiLvlStrRef>
              <c:extLst>
                <c:ext xmlns:c15="http://schemas.microsoft.com/office/drawing/2012/chart" uri="{02D57815-91ED-43cb-92C2-25804820EDAC}">
                  <c15:fullRef>
                    <c15:sqref>Aruandesse2017!$A$8:$B$29</c15:sqref>
                  </c15:fullRef>
                </c:ext>
              </c:extLst>
              <c:f>(Aruandesse2017!$A$8:$B$8,Aruandesse2017!$A$10:$B$16,Aruandesse2017!$A$20:$B$21,Aruandesse2017!$A$23:$B$23,Aruandesse2017!$A$25:$B$25,Aruandesse2017!$A$27:$B$29)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Narva Haigla</c:v>
                  </c:pt>
                  <c:pt idx="11">
                    <c:v>Rakvere Haigla</c:v>
                  </c:pt>
                  <c:pt idx="12">
                    <c:v>Valga Haigla</c:v>
                  </c:pt>
                  <c:pt idx="13">
                    <c:v>Viljandi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Aruandesse2017!$E$8:$E$29</c15:sqref>
                  </c15:fullRef>
                </c:ext>
              </c:extLst>
              <c:f>(Aruandesse2017!$E$8,Aruandesse2017!$E$10:$E$16,Aruandesse2017!$E$20:$E$21,Aruandesse2017!$E$23,Aruandesse2017!$E$25,Aruandesse2017!$E$27:$E$29)</c:f>
              <c:numCache>
                <c:formatCode>0%</c:formatCode>
                <c:ptCount val="15"/>
                <c:pt idx="0">
                  <c:v>0.24583333333333332</c:v>
                </c:pt>
                <c:pt idx="1">
                  <c:v>0.10362694300518134</c:v>
                </c:pt>
                <c:pt idx="2">
                  <c:v>0.18244803695150116</c:v>
                </c:pt>
                <c:pt idx="3">
                  <c:v>0.15692307692307692</c:v>
                </c:pt>
                <c:pt idx="4">
                  <c:v>7.3770491803278687E-2</c:v>
                </c:pt>
                <c:pt idx="5">
                  <c:v>7.0175438596491224E-2</c:v>
                </c:pt>
                <c:pt idx="6">
                  <c:v>1.6853932584269662E-2</c:v>
                </c:pt>
                <c:pt idx="7">
                  <c:v>9.1503267973856203E-2</c:v>
                </c:pt>
                <c:pt idx="8">
                  <c:v>8.4745762711864403E-2</c:v>
                </c:pt>
                <c:pt idx="9">
                  <c:v>4.9019607843137254E-2</c:v>
                </c:pt>
                <c:pt idx="10">
                  <c:v>0.23728813559322035</c:v>
                </c:pt>
                <c:pt idx="11">
                  <c:v>4.8192771084337352E-2</c:v>
                </c:pt>
                <c:pt idx="12">
                  <c:v>9.0909090909090912E-2</c:v>
                </c:pt>
                <c:pt idx="13">
                  <c:v>1.7241379310344827E-2</c:v>
                </c:pt>
                <c:pt idx="14">
                  <c:v>6.25E-2</c:v>
                </c:pt>
              </c:numCache>
            </c:numRef>
          </c:val>
          <c:extLst>
            <c:ext xmlns:c16="http://schemas.microsoft.com/office/drawing/2014/chart" uri="{C3380CC4-5D6E-409C-BE32-E72D297353CC}">
              <c16:uniqueId val="{00000006-A719-43A0-A150-462B28D8109B}"/>
            </c:ext>
          </c:extLst>
        </c:ser>
        <c:dLbls>
          <c:showLegendKey val="0"/>
          <c:showVal val="0"/>
          <c:showCatName val="0"/>
          <c:showSerName val="0"/>
          <c:showPercent val="0"/>
          <c:showBubbleSize val="0"/>
        </c:dLbls>
        <c:gapWidth val="75"/>
        <c:axId val="216678032"/>
        <c:axId val="216677472"/>
      </c:barChart>
      <c:lineChart>
        <c:grouping val="standard"/>
        <c:varyColors val="0"/>
        <c:ser>
          <c:idx val="2"/>
          <c:order val="1"/>
          <c:tx>
            <c:v>2017 kõikide teenuseosutajate keskmine</c:v>
          </c:tx>
          <c:spPr>
            <a:ln>
              <a:solidFill>
                <a:srgbClr val="FF0000"/>
              </a:solidFill>
            </a:ln>
          </c:spPr>
          <c:marker>
            <c:symbol val="none"/>
          </c:marker>
          <c:cat>
            <c:multiLvlStrRef>
              <c:extLst>
                <c:ext xmlns:c15="http://schemas.microsoft.com/office/drawing/2012/chart" uri="{02D57815-91ED-43cb-92C2-25804820EDAC}">
                  <c15:fullRef>
                    <c15:sqref>Aruandesse2017!$A$8:$B$29</c15:sqref>
                  </c15:fullRef>
                </c:ext>
              </c:extLst>
              <c:f>(Aruandesse2017!$A$8:$B$8,Aruandesse2017!$A$10:$B$16,Aruandesse2017!$A$20:$B$21,Aruandesse2017!$A$23:$B$23,Aruandesse2017!$A$25:$B$25,Aruandesse2017!$A$27:$B$29)</c:f>
              <c:multiLvlStrCache>
                <c:ptCount val="15"/>
                <c:lvl>
                  <c:pt idx="0">
                    <c:v>Põhja-Eesti Regionaalhaigla</c:v>
                  </c:pt>
                  <c:pt idx="1">
                    <c:v>Tartu Ülikooli Kliinikum</c:v>
                  </c:pt>
                  <c:pt idx="2">
                    <c:v>piirkH</c:v>
                  </c:pt>
                  <c:pt idx="3">
                    <c:v>Ida-Tallinna Keskhaigla</c:v>
                  </c:pt>
                  <c:pt idx="4">
                    <c:v>Ida-Viru Keskhaigla</c:v>
                  </c:pt>
                  <c:pt idx="5">
                    <c:v>Lääne-Tallinna Keskhaigla</c:v>
                  </c:pt>
                  <c:pt idx="6">
                    <c:v>Pärnu Haigla</c:v>
                  </c:pt>
                  <c:pt idx="7">
                    <c:v>keskH</c:v>
                  </c:pt>
                  <c:pt idx="8">
                    <c:v>Kuressaare Haigla</c:v>
                  </c:pt>
                  <c:pt idx="9">
                    <c:v>Lõuna-Eesti Haigla</c:v>
                  </c:pt>
                  <c:pt idx="10">
                    <c:v>Narva Haigla</c:v>
                  </c:pt>
                  <c:pt idx="11">
                    <c:v>Rakvere Haigla</c:v>
                  </c:pt>
                  <c:pt idx="12">
                    <c:v>Valga Haigla</c:v>
                  </c:pt>
                  <c:pt idx="13">
                    <c:v>Viljandi Haigla</c:v>
                  </c:pt>
                  <c:pt idx="14">
                    <c:v>üldH</c:v>
                  </c:pt>
                </c:lvl>
                <c:lvl>
                  <c:pt idx="0">
                    <c:v>Piirkondlikud</c:v>
                  </c:pt>
                  <c:pt idx="3">
                    <c:v>Keskhaiglad</c:v>
                  </c:pt>
                </c:lvl>
              </c:multiLvlStrCache>
            </c:multiLvlStrRef>
          </c:cat>
          <c:val>
            <c:numRef>
              <c:extLst>
                <c:ext xmlns:c15="http://schemas.microsoft.com/office/drawing/2012/chart" uri="{02D57815-91ED-43cb-92C2-25804820EDAC}">
                  <c15:fullRef>
                    <c15:sqref>Aruandesse2017!$G$8:$G$29</c15:sqref>
                  </c15:fullRef>
                </c:ext>
              </c:extLst>
              <c:f>(Aruandesse2017!$G$8,Aruandesse2017!$G$10:$G$16,Aruandesse2017!$G$20:$G$21,Aruandesse2017!$G$23,Aruandesse2017!$G$25,Aruandesse2017!$G$27:$G$29)</c:f>
              <c:numCache>
                <c:formatCode>0%</c:formatCode>
                <c:ptCount val="15"/>
                <c:pt idx="0">
                  <c:v>0.1189446366782007</c:v>
                </c:pt>
                <c:pt idx="1">
                  <c:v>0.1189446366782007</c:v>
                </c:pt>
                <c:pt idx="2">
                  <c:v>0.1189446366782007</c:v>
                </c:pt>
                <c:pt idx="3">
                  <c:v>0.1189446366782007</c:v>
                </c:pt>
                <c:pt idx="4">
                  <c:v>0.1189446366782007</c:v>
                </c:pt>
                <c:pt idx="5">
                  <c:v>0.1189446366782007</c:v>
                </c:pt>
                <c:pt idx="6">
                  <c:v>0.1189446366782007</c:v>
                </c:pt>
                <c:pt idx="7">
                  <c:v>0.1189446366782007</c:v>
                </c:pt>
                <c:pt idx="8">
                  <c:v>0.1189446366782007</c:v>
                </c:pt>
                <c:pt idx="9">
                  <c:v>0.1189446366782007</c:v>
                </c:pt>
                <c:pt idx="10">
                  <c:v>0.1189446366782007</c:v>
                </c:pt>
                <c:pt idx="11">
                  <c:v>0.1189446366782007</c:v>
                </c:pt>
                <c:pt idx="12">
                  <c:v>0.1189446366782007</c:v>
                </c:pt>
                <c:pt idx="13">
                  <c:v>0.1189446366782007</c:v>
                </c:pt>
                <c:pt idx="14">
                  <c:v>0.1189446366782007</c:v>
                </c:pt>
              </c:numCache>
            </c:numRef>
          </c:val>
          <c:smooth val="0"/>
          <c:extLst>
            <c:ext xmlns:c16="http://schemas.microsoft.com/office/drawing/2014/chart" uri="{C3380CC4-5D6E-409C-BE32-E72D297353CC}">
              <c16:uniqueId val="{00000007-A719-43A0-A150-462B28D8109B}"/>
            </c:ext>
          </c:extLst>
        </c:ser>
        <c:dLbls>
          <c:showLegendKey val="0"/>
          <c:showVal val="0"/>
          <c:showCatName val="0"/>
          <c:showSerName val="0"/>
          <c:showPercent val="0"/>
          <c:showBubbleSize val="0"/>
        </c:dLbls>
        <c:marker val="1"/>
        <c:smooth val="0"/>
        <c:axId val="216678032"/>
        <c:axId val="216677472"/>
      </c:lineChart>
      <c:catAx>
        <c:axId val="216678032"/>
        <c:scaling>
          <c:orientation val="minMax"/>
        </c:scaling>
        <c:delete val="0"/>
        <c:axPos val="b"/>
        <c:numFmt formatCode="General" sourceLinked="1"/>
        <c:majorTickMark val="out"/>
        <c:minorTickMark val="none"/>
        <c:tickLblPos val="nextTo"/>
        <c:txPr>
          <a:bodyPr rot="-5400000" vert="horz" anchor="ctr" anchorCtr="1"/>
          <a:lstStyle/>
          <a:p>
            <a:pPr>
              <a:defRPr sz="1000" b="0" i="0" u="none" strike="noStrike" baseline="0">
                <a:solidFill>
                  <a:srgbClr val="000000"/>
                </a:solidFill>
                <a:latin typeface="Calibri"/>
                <a:ea typeface="Calibri"/>
                <a:cs typeface="Calibri"/>
              </a:defRPr>
            </a:pPr>
            <a:endParaRPr lang="et-EE"/>
          </a:p>
        </c:txPr>
        <c:crossAx val="216677472"/>
        <c:crosses val="autoZero"/>
        <c:auto val="1"/>
        <c:lblAlgn val="ctr"/>
        <c:lblOffset val="100"/>
        <c:noMultiLvlLbl val="0"/>
      </c:catAx>
      <c:valAx>
        <c:axId val="216677472"/>
        <c:scaling>
          <c:orientation val="minMax"/>
          <c:max val="0.36000000000000004"/>
          <c:min val="0"/>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t-EE"/>
          </a:p>
        </c:txPr>
        <c:crossAx val="216678032"/>
        <c:crosses val="autoZero"/>
        <c:crossBetween val="between"/>
        <c:majorUnit val="4.0000000000000008E-2"/>
      </c:valAx>
    </c:plotArea>
    <c:legend>
      <c:legendPos val="b"/>
      <c:legendEntry>
        <c:idx val="0"/>
        <c:txPr>
          <a:bodyPr/>
          <a:lstStyle/>
          <a:p>
            <a:pPr>
              <a:defRPr sz="1000" b="0" i="0" u="none" strike="noStrike" baseline="0">
                <a:solidFill>
                  <a:srgbClr val="000000"/>
                </a:solidFill>
                <a:latin typeface="Calibri"/>
                <a:ea typeface="Calibri"/>
                <a:cs typeface="Calibri"/>
              </a:defRPr>
            </a:pPr>
            <a:endParaRPr lang="et-EE"/>
          </a:p>
        </c:txPr>
      </c:legendEntry>
      <c:legendEntry>
        <c:idx val="1"/>
        <c:txPr>
          <a:bodyPr/>
          <a:lstStyle/>
          <a:p>
            <a:pPr>
              <a:defRPr sz="1000" b="0" i="0" u="none" strike="noStrike" baseline="0">
                <a:solidFill>
                  <a:srgbClr val="000000"/>
                </a:solidFill>
                <a:latin typeface="Calibri"/>
                <a:ea typeface="Calibri"/>
                <a:cs typeface="Calibri"/>
              </a:defRPr>
            </a:pPr>
            <a:endParaRPr lang="et-EE"/>
          </a:p>
        </c:txPr>
      </c:legendEntry>
      <c:layout>
        <c:manualLayout>
          <c:xMode val="edge"/>
          <c:yMode val="edge"/>
          <c:x val="2.5072023681439935E-2"/>
          <c:y val="0.85476707617085634"/>
          <c:w val="0.94135919182047956"/>
          <c:h val="8.5845941690943645E-2"/>
        </c:manualLayout>
      </c:layout>
      <c:overlay val="0"/>
      <c:txPr>
        <a:bodyPr/>
        <a:lstStyle/>
        <a:p>
          <a:pPr>
            <a:defRPr sz="1000" b="0" i="0" u="none" strike="noStrike" baseline="0">
              <a:solidFill>
                <a:srgbClr val="000000"/>
              </a:solidFill>
              <a:latin typeface="Calibri"/>
              <a:ea typeface="Calibri"/>
              <a:cs typeface="Calibri"/>
            </a:defRPr>
          </a:pPr>
          <a:endParaRPr lang="et-E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7</xdr:col>
      <xdr:colOff>533401</xdr:colOff>
      <xdr:row>26</xdr:row>
      <xdr:rowOff>16933</xdr:rowOff>
    </xdr:to>
    <xdr:sp macro="" textlink="">
      <xdr:nvSpPr>
        <xdr:cNvPr id="2" name="Rectangle 1">
          <a:extLst>
            <a:ext uri="{FF2B5EF4-FFF2-40B4-BE49-F238E27FC236}">
              <a16:creationId xmlns:a16="http://schemas.microsoft.com/office/drawing/2014/main" id="{1029075B-0525-4823-8ABF-2CA7DD953DC4}"/>
            </a:ext>
          </a:extLst>
        </xdr:cNvPr>
        <xdr:cNvSpPr/>
      </xdr:nvSpPr>
      <xdr:spPr>
        <a:xfrm>
          <a:off x="1" y="1"/>
          <a:ext cx="4800600" cy="48767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t-EE" sz="1200" b="1" i="0" u="none" strike="noStrike" kern="0" cap="none" spc="0" normalizeH="0" baseline="0" noProof="0">
              <a:ln>
                <a:noFill/>
              </a:ln>
              <a:solidFill>
                <a:srgbClr val="4472C4">
                  <a:lumMod val="75000"/>
                </a:srgbClr>
              </a:solidFill>
              <a:effectLst/>
              <a:uLnTx/>
              <a:uFillTx/>
              <a:latin typeface="Times New Roman" panose="02020603050405020304" pitchFamily="18" charset="0"/>
              <a:ea typeface="+mn-ea"/>
              <a:cs typeface="Times New Roman" panose="02020603050405020304" pitchFamily="18" charset="0"/>
            </a:rPr>
            <a:t>Indikaator 4d. LAHTISE LÕIKUSEGA KOLETSÜSTEKTOOMIA OSATÄHTSUS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200" b="1" i="0" u="none" strike="noStrike" kern="0" cap="none" spc="0" normalizeH="0" baseline="0" noProof="0">
            <a:ln>
              <a:noFill/>
            </a:ln>
            <a:solidFill>
              <a:srgbClr val="4472C4">
                <a:lumMod val="75000"/>
              </a:srgbClr>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1200" b="1" i="0" u="none" strike="noStrike" kern="0" cap="none" spc="0" normalizeH="0" baseline="0" noProof="0">
              <a:ln>
                <a:noFill/>
              </a:ln>
              <a:solidFill>
                <a:srgbClr val="4472C4">
                  <a:lumMod val="75000"/>
                </a:srgbClr>
              </a:solidFill>
              <a:effectLst/>
              <a:uLnTx/>
              <a:uFillTx/>
              <a:latin typeface="Times New Roman" panose="02020603050405020304" pitchFamily="18" charset="0"/>
              <a:ea typeface="+mn-ea"/>
              <a:cs typeface="Times New Roman" panose="02020603050405020304" pitchFamily="18" charset="0"/>
            </a:rPr>
            <a:t>Nimetus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Indikaator näitab statsionaarses ravis lahtise lõikusega tehtud koletsüstektoomia osakaalu kõigist koletsüstektoomiatest. Lahtise lõikusega protseduur eeldab pikemat haiglaravi.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4472C4">
                  <a:lumMod val="75000"/>
                </a:srgbClr>
              </a:solidFill>
              <a:effectLst/>
              <a:uLnTx/>
              <a:uFillTx/>
              <a:latin typeface="Times New Roman" panose="02020603050405020304" pitchFamily="18" charset="0"/>
              <a:ea typeface="+mn-ea"/>
              <a:cs typeface="Times New Roman" panose="02020603050405020304" pitchFamily="18" charset="0"/>
            </a:rPr>
            <a:t>Andmete kirjeldus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t-EE" sz="1200" b="0"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Arve lõpp</a:t>
          </a:r>
          <a:r>
            <a:rPr kumimoji="0" lang="en-US" sz="1200" b="0"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01.01</a:t>
          </a: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31.12</a:t>
          </a: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.2019</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t-EE" sz="1200" b="0"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Teenuse tüüp:</a:t>
          </a: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statsionaarne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Sisaldab kindlustatud ja kindlustamata isikute raviarveid.</a:t>
          </a:r>
          <a:b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b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Kaasati kõik vanuserühmad. </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1200" b="0"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Kõik haigusjuhud:</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Koletsüstektoomia:</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NCSP koodid</a:t>
          </a:r>
        </a:p>
        <a:p>
          <a:pPr marL="457200" marR="0" lvl="1" indent="0"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JKA20 (koletsüstektoomia)</a:t>
          </a:r>
          <a:b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b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JKA21 (laparoskoopiline koletsüstektoomia).</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Pikemaajaline haiglaravi</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1100" b="1" i="0" u="sng"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Koletsüstektoomia:</a:t>
          </a:r>
        </a:p>
        <a:p>
          <a:pPr marL="0" marR="0" lvl="0" indent="0"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JKA20 (eeldab pikemat haiglaravi) osakaal kõigist koletsüstektoomia operatsioonidest.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t-EE"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Välistati surnud patsientide raviarved (arved, kus surma kuupäev oli enne raviarve lõpu kuupäeva või surmakuupäev oli raviarve lõpuga sama kuupäev).</a:t>
          </a:r>
        </a:p>
        <a:p>
          <a:endParaRPr lang="et-E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157843</xdr:colOff>
      <xdr:row>0</xdr:row>
      <xdr:rowOff>0</xdr:rowOff>
    </xdr:from>
    <xdr:to>
      <xdr:col>20</xdr:col>
      <xdr:colOff>42334</xdr:colOff>
      <xdr:row>30</xdr:row>
      <xdr:rowOff>127000</xdr:rowOff>
    </xdr:to>
    <xdr:graphicFrame macro="">
      <xdr:nvGraphicFramePr>
        <xdr:cNvPr id="2" name="Chart 1">
          <a:extLst>
            <a:ext uri="{FF2B5EF4-FFF2-40B4-BE49-F238E27FC236}">
              <a16:creationId xmlns:a16="http://schemas.microsoft.com/office/drawing/2014/main" id="{E210002D-16F0-434E-83D8-B491D618E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190499</xdr:colOff>
      <xdr:row>0</xdr:row>
      <xdr:rowOff>0</xdr:rowOff>
    </xdr:from>
    <xdr:to>
      <xdr:col>19</xdr:col>
      <xdr:colOff>367392</xdr:colOff>
      <xdr:row>32</xdr:row>
      <xdr:rowOff>68036</xdr:rowOff>
    </xdr:to>
    <xdr:graphicFrame macro="">
      <xdr:nvGraphicFramePr>
        <xdr:cNvPr id="2" name="Chart 1">
          <a:extLst>
            <a:ext uri="{FF2B5EF4-FFF2-40B4-BE49-F238E27FC236}">
              <a16:creationId xmlns:a16="http://schemas.microsoft.com/office/drawing/2014/main" id="{8F6EBC39-C7C3-475E-9A16-93A5BB6A2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85725</xdr:colOff>
      <xdr:row>0</xdr:row>
      <xdr:rowOff>0</xdr:rowOff>
    </xdr:from>
    <xdr:to>
      <xdr:col>17</xdr:col>
      <xdr:colOff>485774</xdr:colOff>
      <xdr:row>36</xdr:row>
      <xdr:rowOff>85724</xdr:rowOff>
    </xdr:to>
    <xdr:graphicFrame macro="">
      <xdr:nvGraphicFramePr>
        <xdr:cNvPr id="2" name="Chart 1">
          <a:extLst>
            <a:ext uri="{FF2B5EF4-FFF2-40B4-BE49-F238E27FC236}">
              <a16:creationId xmlns:a16="http://schemas.microsoft.com/office/drawing/2014/main" id="{65B3567F-FD8B-4B84-A7C5-25FA6ED5C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aigekassa.ee/sites/default/files/Maailmapanga-uuring/veeb_est_summary_report_hk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zoomScaleNormal="100" workbookViewId="0">
      <selection activeCell="T23" sqref="T23"/>
    </sheetView>
  </sheetViews>
  <sheetFormatPr defaultRowHeight="15" x14ac:dyDescent="0.25"/>
  <sheetData>
    <row r="1" spans="1:13" ht="15.75" x14ac:dyDescent="0.25">
      <c r="A1" s="1"/>
    </row>
    <row r="3" spans="1:13" x14ac:dyDescent="0.25">
      <c r="L3" s="38"/>
      <c r="M3" s="2"/>
    </row>
    <row r="4" spans="1:13" x14ac:dyDescent="0.25">
      <c r="M4" s="2"/>
    </row>
    <row r="5" spans="1:13" x14ac:dyDescent="0.25">
      <c r="M5" s="2"/>
    </row>
    <row r="6" spans="1:13" x14ac:dyDescent="0.25">
      <c r="M6" s="2"/>
    </row>
    <row r="7" spans="1:13" x14ac:dyDescent="0.25">
      <c r="M7" s="2"/>
    </row>
    <row r="8" spans="1:13" x14ac:dyDescent="0.25">
      <c r="M8" s="2"/>
    </row>
    <row r="9" spans="1:13" x14ac:dyDescent="0.25">
      <c r="M9" s="2"/>
    </row>
    <row r="10" spans="1:13" x14ac:dyDescent="0.25">
      <c r="M10" s="2"/>
    </row>
    <row r="11" spans="1:13" x14ac:dyDescent="0.25">
      <c r="M11" s="2"/>
    </row>
    <row r="12" spans="1:13" x14ac:dyDescent="0.25">
      <c r="M12" s="2"/>
    </row>
    <row r="14" spans="1:13" x14ac:dyDescent="0.25">
      <c r="L14" s="38"/>
    </row>
    <row r="26" spans="1:10" ht="15" customHeight="1" x14ac:dyDescent="0.25">
      <c r="A26" s="39" t="s">
        <v>68</v>
      </c>
      <c r="B26" s="3"/>
      <c r="C26" s="3"/>
      <c r="D26" s="3"/>
      <c r="E26" s="3"/>
      <c r="F26" s="3"/>
      <c r="G26" s="3"/>
      <c r="H26" s="3"/>
      <c r="I26" s="3"/>
      <c r="J26" s="3"/>
    </row>
    <row r="27" spans="1:10" x14ac:dyDescent="0.25">
      <c r="A27" s="3"/>
      <c r="B27" s="3"/>
      <c r="C27" s="3"/>
      <c r="D27" s="3"/>
      <c r="E27" s="3"/>
      <c r="F27" s="3"/>
      <c r="G27" s="3"/>
      <c r="H27" s="3"/>
      <c r="I27" s="3"/>
      <c r="J27" s="3"/>
    </row>
    <row r="29" spans="1:10" x14ac:dyDescent="0.25">
      <c r="A29" s="4"/>
    </row>
    <row r="31" spans="1:10" x14ac:dyDescent="0.25">
      <c r="A31"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9F13C-1628-485A-981E-D59BF33B3C73}">
  <dimension ref="A1:V98"/>
  <sheetViews>
    <sheetView zoomScale="90" zoomScaleNormal="90" workbookViewId="0">
      <selection activeCell="N37" sqref="N37"/>
    </sheetView>
  </sheetViews>
  <sheetFormatPr defaultRowHeight="15" x14ac:dyDescent="0.25"/>
  <cols>
    <col min="2" max="2" width="31.85546875" customWidth="1"/>
    <col min="3" max="3" width="20.42578125" customWidth="1"/>
    <col min="4" max="4" width="24.7109375" customWidth="1"/>
    <col min="5" max="5" width="19.5703125" customWidth="1"/>
    <col min="6" max="6" width="17" customWidth="1"/>
  </cols>
  <sheetData>
    <row r="1" spans="1:22" ht="15.75" x14ac:dyDescent="0.25">
      <c r="A1" s="42" t="s">
        <v>76</v>
      </c>
    </row>
    <row r="2" spans="1:22" ht="15.75" x14ac:dyDescent="0.25">
      <c r="A2" s="40"/>
      <c r="U2" s="69"/>
      <c r="V2" s="69"/>
    </row>
    <row r="3" spans="1:22" x14ac:dyDescent="0.25">
      <c r="A3" s="49" t="s">
        <v>75</v>
      </c>
      <c r="U3" s="69"/>
      <c r="V3" s="69"/>
    </row>
    <row r="4" spans="1:22" ht="15" customHeight="1" x14ac:dyDescent="0.25">
      <c r="A4" s="87" t="s">
        <v>0</v>
      </c>
      <c r="B4" s="87" t="s">
        <v>1</v>
      </c>
      <c r="C4" s="88" t="s">
        <v>119</v>
      </c>
      <c r="D4" s="88" t="s">
        <v>127</v>
      </c>
      <c r="E4" s="88" t="s">
        <v>123</v>
      </c>
      <c r="F4" s="88" t="s">
        <v>122</v>
      </c>
      <c r="G4" s="88" t="s">
        <v>120</v>
      </c>
      <c r="H4" s="88" t="s">
        <v>121</v>
      </c>
      <c r="I4" s="91" t="s">
        <v>14</v>
      </c>
    </row>
    <row r="5" spans="1:22" x14ac:dyDescent="0.25">
      <c r="A5" s="87"/>
      <c r="B5" s="87"/>
      <c r="C5" s="89"/>
      <c r="D5" s="89"/>
      <c r="E5" s="89"/>
      <c r="F5" s="89"/>
      <c r="G5" s="89"/>
      <c r="H5" s="89"/>
      <c r="I5" s="91"/>
      <c r="J5" s="54"/>
      <c r="K5" s="54"/>
      <c r="L5" s="54"/>
      <c r="M5" s="54"/>
      <c r="N5" s="54"/>
      <c r="O5" s="54"/>
      <c r="P5" s="54"/>
    </row>
    <row r="6" spans="1:22" x14ac:dyDescent="0.25">
      <c r="A6" s="87"/>
      <c r="B6" s="87"/>
      <c r="C6" s="89"/>
      <c r="D6" s="89"/>
      <c r="E6" s="89"/>
      <c r="F6" s="89"/>
      <c r="G6" s="89"/>
      <c r="H6" s="89"/>
      <c r="I6" s="91"/>
      <c r="J6" s="54"/>
      <c r="K6" s="54"/>
      <c r="L6" s="54"/>
      <c r="M6" s="54"/>
      <c r="N6" s="54"/>
      <c r="O6" s="54"/>
      <c r="P6" s="54"/>
    </row>
    <row r="7" spans="1:22" ht="18.75" customHeight="1" x14ac:dyDescent="0.25">
      <c r="A7" s="87"/>
      <c r="B7" s="87"/>
      <c r="C7" s="90"/>
      <c r="D7" s="90"/>
      <c r="E7" s="90"/>
      <c r="F7" s="90"/>
      <c r="G7" s="90"/>
      <c r="H7" s="90"/>
      <c r="I7" s="91"/>
      <c r="J7" s="84"/>
      <c r="K7" s="84"/>
      <c r="L7" s="44" t="s">
        <v>70</v>
      </c>
      <c r="M7" s="44" t="s">
        <v>71</v>
      </c>
      <c r="N7" s="44" t="s">
        <v>72</v>
      </c>
      <c r="O7" s="44" t="s">
        <v>73</v>
      </c>
      <c r="P7" s="54"/>
    </row>
    <row r="8" spans="1:22" x14ac:dyDescent="0.25">
      <c r="A8" s="87" t="s">
        <v>2</v>
      </c>
      <c r="B8" s="51" t="s">
        <v>80</v>
      </c>
      <c r="C8" s="70">
        <v>469</v>
      </c>
      <c r="D8" s="70">
        <v>326</v>
      </c>
      <c r="E8" s="70">
        <v>28</v>
      </c>
      <c r="F8" s="7">
        <v>8.5889570552147243E-2</v>
      </c>
      <c r="G8" s="70">
        <v>120</v>
      </c>
      <c r="H8" s="7">
        <v>0.25586353944562901</v>
      </c>
      <c r="I8" s="47" t="str">
        <f>ROUND(L8*100,0)&amp;-ROUND(M8*100,0)&amp;"%"</f>
        <v>22-30%</v>
      </c>
      <c r="J8" s="36">
        <f t="shared" ref="J8:J30" si="0">$H$31</f>
        <v>8.8586732591676973E-2</v>
      </c>
      <c r="K8" s="41"/>
      <c r="L8" s="45">
        <f t="shared" ref="L8:L31" si="1">(((2*C8*(G8/C8))+3.841443202-(1.95996*SQRT(3.841443202+(4*C8*(G8/C8)*(1-(G8/C8))))))/(2*(C8+3.841443202)))</f>
        <v>0.21846732818113629</v>
      </c>
      <c r="M8" s="45">
        <f t="shared" ref="M8:M31" si="2">(((2*C8*(G8/C8))+3.841443202+(1.95996*SQRT(3.841443202+(4*C8*(G8/C8)*(1-(G8/C8))))))/(2*(C8+3.841443202)))</f>
        <v>0.29722656182721013</v>
      </c>
      <c r="N8" s="46">
        <f>H8-L8</f>
        <v>3.7396211264492718E-2</v>
      </c>
      <c r="O8" s="46">
        <f>M8-H8</f>
        <v>4.1363022381581127E-2</v>
      </c>
      <c r="P8" s="54"/>
    </row>
    <row r="9" spans="1:22" x14ac:dyDescent="0.25">
      <c r="A9" s="87"/>
      <c r="B9" s="51" t="s">
        <v>102</v>
      </c>
      <c r="C9" s="70">
        <v>9</v>
      </c>
      <c r="D9" s="70">
        <v>2</v>
      </c>
      <c r="E9" s="70">
        <v>0</v>
      </c>
      <c r="F9" s="73" t="s">
        <v>46</v>
      </c>
      <c r="G9" s="70">
        <v>0</v>
      </c>
      <c r="H9" s="73" t="s">
        <v>46</v>
      </c>
      <c r="I9" s="73" t="s">
        <v>46</v>
      </c>
      <c r="J9" s="36">
        <f t="shared" si="0"/>
        <v>8.8586732591676973E-2</v>
      </c>
      <c r="K9" s="41"/>
      <c r="L9" s="45">
        <f t="shared" si="1"/>
        <v>7.7872873555569292E-12</v>
      </c>
      <c r="M9" s="45">
        <f t="shared" si="2"/>
        <v>0.29914419598115821</v>
      </c>
      <c r="N9" s="46" t="e">
        <f t="shared" ref="N9:N31" si="3">H9-L9</f>
        <v>#VALUE!</v>
      </c>
      <c r="O9" s="46" t="e">
        <f t="shared" ref="O9:O31" si="4">M9-H9</f>
        <v>#VALUE!</v>
      </c>
      <c r="P9" s="54"/>
    </row>
    <row r="10" spans="1:22" x14ac:dyDescent="0.25">
      <c r="A10" s="87"/>
      <c r="B10" s="52" t="s">
        <v>81</v>
      </c>
      <c r="C10" s="70">
        <v>457</v>
      </c>
      <c r="D10" s="70">
        <v>132</v>
      </c>
      <c r="E10" s="70">
        <v>19</v>
      </c>
      <c r="F10" s="7">
        <v>0.14393939393939395</v>
      </c>
      <c r="G10" s="70">
        <v>29</v>
      </c>
      <c r="H10" s="7">
        <v>6.3457330415754923E-2</v>
      </c>
      <c r="I10" s="47" t="str">
        <f t="shared" ref="I10:I31" si="5">ROUND(L10*100,0)&amp;-ROUND(M10*100,0)&amp;"%"</f>
        <v>4-9%</v>
      </c>
      <c r="J10" s="36">
        <f t="shared" si="0"/>
        <v>8.8586732591676973E-2</v>
      </c>
      <c r="K10" s="41"/>
      <c r="L10" s="45">
        <f t="shared" si="1"/>
        <v>4.454323754167392E-2</v>
      </c>
      <c r="M10" s="45">
        <f t="shared" si="2"/>
        <v>8.9649214361774199E-2</v>
      </c>
      <c r="N10" s="46">
        <f t="shared" si="3"/>
        <v>1.8914092874081002E-2</v>
      </c>
      <c r="O10" s="46">
        <f t="shared" si="4"/>
        <v>2.6191883946019276E-2</v>
      </c>
      <c r="P10" s="54"/>
    </row>
    <row r="11" spans="1:22" x14ac:dyDescent="0.25">
      <c r="A11" s="87"/>
      <c r="B11" s="53" t="s">
        <v>128</v>
      </c>
      <c r="C11" s="77">
        <v>935</v>
      </c>
      <c r="D11" s="77">
        <v>460</v>
      </c>
      <c r="E11" s="77">
        <v>47</v>
      </c>
      <c r="F11" s="9">
        <v>0.10217391304347827</v>
      </c>
      <c r="G11" s="77">
        <v>149</v>
      </c>
      <c r="H11" s="9">
        <v>0.15935828877005348</v>
      </c>
      <c r="I11" s="48" t="str">
        <f t="shared" si="5"/>
        <v>14-18%</v>
      </c>
      <c r="J11" s="36">
        <f t="shared" si="0"/>
        <v>8.8586732591676973E-2</v>
      </c>
      <c r="K11" s="41"/>
      <c r="L11" s="45">
        <f t="shared" si="1"/>
        <v>0.13729834650862305</v>
      </c>
      <c r="M11" s="45">
        <f t="shared" si="2"/>
        <v>0.18420582801156388</v>
      </c>
      <c r="N11" s="46">
        <f t="shared" si="3"/>
        <v>2.2059942261430432E-2</v>
      </c>
      <c r="O11" s="46">
        <f t="shared" si="4"/>
        <v>2.4847539241510397E-2</v>
      </c>
      <c r="P11" s="54"/>
    </row>
    <row r="12" spans="1:22" x14ac:dyDescent="0.25">
      <c r="A12" s="87" t="s">
        <v>4</v>
      </c>
      <c r="B12" s="52" t="s">
        <v>82</v>
      </c>
      <c r="C12" s="70">
        <v>318</v>
      </c>
      <c r="D12" s="70">
        <v>113</v>
      </c>
      <c r="E12" s="70">
        <v>20</v>
      </c>
      <c r="F12" s="7">
        <v>0.17699115044247787</v>
      </c>
      <c r="G12" s="70">
        <v>32</v>
      </c>
      <c r="H12" s="7">
        <v>0.10062893081761007</v>
      </c>
      <c r="I12" s="47" t="str">
        <f t="shared" si="5"/>
        <v>7-14%</v>
      </c>
      <c r="J12" s="36">
        <f t="shared" si="0"/>
        <v>8.8586732591676973E-2</v>
      </c>
      <c r="K12" s="41"/>
      <c r="L12" s="45">
        <f t="shared" si="1"/>
        <v>7.2185099231767358E-2</v>
      </c>
      <c r="M12" s="45">
        <f t="shared" si="2"/>
        <v>0.13860640893152443</v>
      </c>
      <c r="N12" s="46">
        <f t="shared" si="3"/>
        <v>2.844383158584271E-2</v>
      </c>
      <c r="O12" s="46">
        <f t="shared" si="4"/>
        <v>3.7977478113914359E-2</v>
      </c>
      <c r="P12" s="54"/>
    </row>
    <row r="13" spans="1:22" x14ac:dyDescent="0.25">
      <c r="A13" s="87"/>
      <c r="B13" s="52" t="s">
        <v>83</v>
      </c>
      <c r="C13" s="70">
        <v>199</v>
      </c>
      <c r="D13" s="70">
        <v>89</v>
      </c>
      <c r="E13" s="70">
        <v>7</v>
      </c>
      <c r="F13" s="7">
        <v>7.8651685393258425E-2</v>
      </c>
      <c r="G13" s="70">
        <v>9</v>
      </c>
      <c r="H13" s="7">
        <v>4.5226130653266333E-2</v>
      </c>
      <c r="I13" s="47" t="str">
        <f t="shared" si="5"/>
        <v>2-8%</v>
      </c>
      <c r="J13" s="36">
        <f t="shared" si="0"/>
        <v>8.8586732591676973E-2</v>
      </c>
      <c r="K13" s="41"/>
      <c r="L13" s="45">
        <f t="shared" si="1"/>
        <v>2.3973346210286142E-2</v>
      </c>
      <c r="M13" s="45">
        <f t="shared" si="2"/>
        <v>8.3704073439352045E-2</v>
      </c>
      <c r="N13" s="46">
        <f t="shared" si="3"/>
        <v>2.1252784442980191E-2</v>
      </c>
      <c r="O13" s="46">
        <f t="shared" si="4"/>
        <v>3.8477942786085712E-2</v>
      </c>
      <c r="P13" s="54"/>
    </row>
    <row r="14" spans="1:22" x14ac:dyDescent="0.25">
      <c r="A14" s="87"/>
      <c r="B14" s="52" t="s">
        <v>84</v>
      </c>
      <c r="C14" s="70">
        <v>296</v>
      </c>
      <c r="D14" s="70">
        <v>67</v>
      </c>
      <c r="E14" s="70">
        <v>5</v>
      </c>
      <c r="F14" s="7">
        <v>7.4626865671641784E-2</v>
      </c>
      <c r="G14" s="70">
        <v>10</v>
      </c>
      <c r="H14" s="7">
        <v>3.3783783783783786E-2</v>
      </c>
      <c r="I14" s="47" t="str">
        <f t="shared" si="5"/>
        <v>2-6%</v>
      </c>
      <c r="J14" s="36">
        <f t="shared" si="0"/>
        <v>8.8586732591676973E-2</v>
      </c>
      <c r="K14" s="41"/>
      <c r="L14" s="45">
        <f t="shared" si="1"/>
        <v>1.8452347077288666E-2</v>
      </c>
      <c r="M14" s="45">
        <f t="shared" si="2"/>
        <v>6.106115495030888E-2</v>
      </c>
      <c r="N14" s="46">
        <f t="shared" si="3"/>
        <v>1.533143670649512E-2</v>
      </c>
      <c r="O14" s="46">
        <f t="shared" si="4"/>
        <v>2.7277371166525094E-2</v>
      </c>
      <c r="P14" s="54"/>
    </row>
    <row r="15" spans="1:22" x14ac:dyDescent="0.25">
      <c r="A15" s="87"/>
      <c r="B15" s="52" t="s">
        <v>85</v>
      </c>
      <c r="C15" s="70">
        <v>175</v>
      </c>
      <c r="D15" s="70">
        <v>47</v>
      </c>
      <c r="E15" s="70">
        <v>0</v>
      </c>
      <c r="F15" s="73" t="s">
        <v>46</v>
      </c>
      <c r="G15" s="70">
        <v>1</v>
      </c>
      <c r="H15" s="7">
        <v>5.7142857142857143E-3</v>
      </c>
      <c r="I15" s="47" t="str">
        <f t="shared" si="5"/>
        <v>0-3%</v>
      </c>
      <c r="J15" s="36">
        <f t="shared" si="0"/>
        <v>8.8586732591676973E-2</v>
      </c>
      <c r="K15" s="41"/>
      <c r="L15" s="45">
        <f t="shared" si="1"/>
        <v>1.0094278110200157E-3</v>
      </c>
      <c r="M15" s="45">
        <f t="shared" si="2"/>
        <v>3.1653265451872831E-2</v>
      </c>
      <c r="N15" s="46">
        <f t="shared" si="3"/>
        <v>4.7048579032656981E-3</v>
      </c>
      <c r="O15" s="46">
        <f t="shared" si="4"/>
        <v>2.5938979737587117E-2</v>
      </c>
      <c r="P15" s="54"/>
    </row>
    <row r="16" spans="1:22" x14ac:dyDescent="0.25">
      <c r="A16" s="87"/>
      <c r="B16" s="53" t="s">
        <v>129</v>
      </c>
      <c r="C16" s="77">
        <v>988</v>
      </c>
      <c r="D16" s="77">
        <v>316</v>
      </c>
      <c r="E16" s="77">
        <v>32</v>
      </c>
      <c r="F16" s="9">
        <v>0.10126582278481013</v>
      </c>
      <c r="G16" s="77">
        <v>52</v>
      </c>
      <c r="H16" s="9">
        <v>5.2631578947368418E-2</v>
      </c>
      <c r="I16" s="48" t="str">
        <f t="shared" si="5"/>
        <v>4-7%</v>
      </c>
      <c r="J16" s="36">
        <f t="shared" si="0"/>
        <v>8.8586732591676973E-2</v>
      </c>
      <c r="K16" s="41"/>
      <c r="L16" s="45">
        <f t="shared" si="1"/>
        <v>4.0360048343821987E-2</v>
      </c>
      <c r="M16" s="45">
        <f t="shared" si="2"/>
        <v>6.8368462590195134E-2</v>
      </c>
      <c r="N16" s="46">
        <f t="shared" si="3"/>
        <v>1.2271530603546431E-2</v>
      </c>
      <c r="O16" s="46">
        <f t="shared" si="4"/>
        <v>1.5736883642826716E-2</v>
      </c>
      <c r="P16" s="54"/>
    </row>
    <row r="17" spans="1:16" x14ac:dyDescent="0.25">
      <c r="A17" s="92" t="s">
        <v>6</v>
      </c>
      <c r="B17" s="52" t="s">
        <v>96</v>
      </c>
      <c r="C17" s="70">
        <v>0</v>
      </c>
      <c r="D17" s="70"/>
      <c r="E17" s="70"/>
      <c r="F17" s="73" t="s">
        <v>46</v>
      </c>
      <c r="G17" s="70">
        <v>0</v>
      </c>
      <c r="H17" s="73" t="s">
        <v>46</v>
      </c>
      <c r="I17" s="47" t="s">
        <v>46</v>
      </c>
      <c r="J17" s="36">
        <f t="shared" si="0"/>
        <v>8.8586732591676973E-2</v>
      </c>
      <c r="K17" s="41"/>
      <c r="L17" s="45" t="e">
        <f t="shared" si="1"/>
        <v>#DIV/0!</v>
      </c>
      <c r="M17" s="45" t="e">
        <f t="shared" si="2"/>
        <v>#DIV/0!</v>
      </c>
      <c r="N17" s="46" t="e">
        <f t="shared" si="3"/>
        <v>#VALUE!</v>
      </c>
      <c r="O17" s="46" t="e">
        <f t="shared" si="4"/>
        <v>#DIV/0!</v>
      </c>
      <c r="P17" s="54"/>
    </row>
    <row r="18" spans="1:16" x14ac:dyDescent="0.25">
      <c r="A18" s="93"/>
      <c r="B18" s="52" t="s">
        <v>97</v>
      </c>
      <c r="C18" s="70">
        <v>0</v>
      </c>
      <c r="D18" s="70"/>
      <c r="E18" s="70"/>
      <c r="F18" s="73" t="s">
        <v>46</v>
      </c>
      <c r="G18" s="70">
        <v>0</v>
      </c>
      <c r="H18" s="73" t="s">
        <v>46</v>
      </c>
      <c r="I18" s="47" t="s">
        <v>46</v>
      </c>
      <c r="J18" s="36">
        <f t="shared" si="0"/>
        <v>8.8586732591676973E-2</v>
      </c>
      <c r="K18" s="41"/>
      <c r="L18" s="45" t="e">
        <f t="shared" si="1"/>
        <v>#DIV/0!</v>
      </c>
      <c r="M18" s="45" t="e">
        <f t="shared" si="2"/>
        <v>#DIV/0!</v>
      </c>
      <c r="N18" s="46" t="e">
        <f t="shared" si="3"/>
        <v>#VALUE!</v>
      </c>
      <c r="O18" s="46" t="e">
        <f t="shared" si="4"/>
        <v>#DIV/0!</v>
      </c>
      <c r="P18" s="54"/>
    </row>
    <row r="19" spans="1:16" x14ac:dyDescent="0.25">
      <c r="A19" s="93"/>
      <c r="B19" s="52" t="s">
        <v>86</v>
      </c>
      <c r="C19" s="70">
        <v>46</v>
      </c>
      <c r="D19" s="70">
        <v>1</v>
      </c>
      <c r="E19" s="70">
        <v>0</v>
      </c>
      <c r="F19" s="73" t="s">
        <v>46</v>
      </c>
      <c r="G19" s="70">
        <v>0</v>
      </c>
      <c r="H19" s="73" t="s">
        <v>46</v>
      </c>
      <c r="I19" s="73" t="s">
        <v>46</v>
      </c>
      <c r="J19" s="36">
        <f t="shared" si="0"/>
        <v>8.8586732591676973E-2</v>
      </c>
      <c r="K19" s="41"/>
      <c r="L19" s="45">
        <f t="shared" si="1"/>
        <v>2.0063626141151621E-12</v>
      </c>
      <c r="M19" s="45">
        <f t="shared" si="2"/>
        <v>7.7073273868318748E-2</v>
      </c>
      <c r="N19" s="46" t="e">
        <f t="shared" si="3"/>
        <v>#VALUE!</v>
      </c>
      <c r="O19" s="46" t="e">
        <f t="shared" si="4"/>
        <v>#VALUE!</v>
      </c>
      <c r="P19" s="54"/>
    </row>
    <row r="20" spans="1:16" x14ac:dyDescent="0.25">
      <c r="A20" s="93"/>
      <c r="B20" s="52" t="s">
        <v>87</v>
      </c>
      <c r="C20" s="70">
        <v>74</v>
      </c>
      <c r="D20" s="70">
        <v>29</v>
      </c>
      <c r="E20" s="70">
        <v>1</v>
      </c>
      <c r="F20" s="7">
        <v>3.4482758620689655E-2</v>
      </c>
      <c r="G20" s="70">
        <v>2</v>
      </c>
      <c r="H20" s="7">
        <v>2.7027027027027029E-2</v>
      </c>
      <c r="I20" s="47" t="str">
        <f t="shared" si="5"/>
        <v>1-9%</v>
      </c>
      <c r="J20" s="36">
        <f t="shared" si="0"/>
        <v>8.8586732591676973E-2</v>
      </c>
      <c r="K20" s="41"/>
      <c r="L20" s="45">
        <f t="shared" si="1"/>
        <v>7.4433699076496057E-3</v>
      </c>
      <c r="M20" s="45">
        <f t="shared" si="2"/>
        <v>9.329272746468853E-2</v>
      </c>
      <c r="N20" s="46">
        <f t="shared" si="3"/>
        <v>1.9583657119377422E-2</v>
      </c>
      <c r="O20" s="46">
        <f t="shared" si="4"/>
        <v>6.6265700437661501E-2</v>
      </c>
      <c r="P20" s="54"/>
    </row>
    <row r="21" spans="1:16" x14ac:dyDescent="0.25">
      <c r="A21" s="93"/>
      <c r="B21" s="85" t="s">
        <v>88</v>
      </c>
      <c r="C21" s="70">
        <v>93</v>
      </c>
      <c r="D21" s="70">
        <v>41</v>
      </c>
      <c r="E21" s="70">
        <v>0</v>
      </c>
      <c r="F21" s="73" t="s">
        <v>46</v>
      </c>
      <c r="G21" s="70">
        <v>2</v>
      </c>
      <c r="H21" s="7">
        <v>2.1505376344086023E-2</v>
      </c>
      <c r="I21" s="47" t="str">
        <f t="shared" si="5"/>
        <v>1-8%</v>
      </c>
      <c r="J21" s="36">
        <f t="shared" si="0"/>
        <v>8.8586732591676973E-2</v>
      </c>
      <c r="K21" s="41"/>
      <c r="L21" s="45">
        <f t="shared" si="1"/>
        <v>5.9175135327237081E-3</v>
      </c>
      <c r="M21" s="45">
        <f t="shared" si="2"/>
        <v>7.505446440076971E-2</v>
      </c>
      <c r="N21" s="46">
        <f t="shared" si="3"/>
        <v>1.5587862811362315E-2</v>
      </c>
      <c r="O21" s="46">
        <f t="shared" si="4"/>
        <v>5.3549088056683687E-2</v>
      </c>
      <c r="P21" s="54"/>
    </row>
    <row r="22" spans="1:16" x14ac:dyDescent="0.25">
      <c r="A22" s="93"/>
      <c r="B22" s="85" t="s">
        <v>89</v>
      </c>
      <c r="C22" s="70">
        <v>33</v>
      </c>
      <c r="D22" s="70">
        <v>8</v>
      </c>
      <c r="E22" s="70">
        <v>1</v>
      </c>
      <c r="F22" s="7">
        <v>0.125</v>
      </c>
      <c r="G22" s="70">
        <v>1</v>
      </c>
      <c r="H22" s="7">
        <v>3.0303030303030304E-2</v>
      </c>
      <c r="I22" s="47" t="str">
        <f t="shared" si="5"/>
        <v>1-15%</v>
      </c>
      <c r="J22" s="36">
        <f t="shared" si="0"/>
        <v>8.8586732591676973E-2</v>
      </c>
      <c r="K22" s="41"/>
      <c r="L22" s="45">
        <f t="shared" si="1"/>
        <v>5.3694258576149467E-3</v>
      </c>
      <c r="M22" s="45">
        <f t="shared" si="2"/>
        <v>0.15318688177592768</v>
      </c>
      <c r="N22" s="46">
        <f t="shared" si="3"/>
        <v>2.4933604445415355E-2</v>
      </c>
      <c r="O22" s="46">
        <f t="shared" si="4"/>
        <v>0.12288385147289738</v>
      </c>
      <c r="P22" s="54"/>
    </row>
    <row r="23" spans="1:16" x14ac:dyDescent="0.25">
      <c r="A23" s="93"/>
      <c r="B23" s="52" t="s">
        <v>90</v>
      </c>
      <c r="C23" s="70">
        <v>55</v>
      </c>
      <c r="D23" s="70">
        <v>29</v>
      </c>
      <c r="E23" s="70">
        <v>2</v>
      </c>
      <c r="F23" s="7">
        <v>6.8965517241379309E-2</v>
      </c>
      <c r="G23" s="70">
        <v>2</v>
      </c>
      <c r="H23" s="7">
        <v>3.6363636363636362E-2</v>
      </c>
      <c r="I23" s="47" t="str">
        <f t="shared" si="5"/>
        <v>1-12%</v>
      </c>
      <c r="J23" s="36">
        <f t="shared" si="0"/>
        <v>8.8586732591676973E-2</v>
      </c>
      <c r="K23" s="41"/>
      <c r="L23" s="45">
        <f t="shared" si="1"/>
        <v>1.0029564573176698E-2</v>
      </c>
      <c r="M23" s="45">
        <f t="shared" si="2"/>
        <v>0.1232343863989414</v>
      </c>
      <c r="N23" s="46">
        <f t="shared" si="3"/>
        <v>2.6334071790459664E-2</v>
      </c>
      <c r="O23" s="46">
        <f t="shared" si="4"/>
        <v>8.6870750035305033E-2</v>
      </c>
      <c r="P23" s="54"/>
    </row>
    <row r="24" spans="1:16" x14ac:dyDescent="0.25">
      <c r="A24" s="93"/>
      <c r="B24" s="52" t="s">
        <v>91</v>
      </c>
      <c r="C24" s="70">
        <v>0</v>
      </c>
      <c r="D24" s="70">
        <v>0</v>
      </c>
      <c r="E24" s="70">
        <v>0</v>
      </c>
      <c r="F24" s="73" t="s">
        <v>46</v>
      </c>
      <c r="G24" s="70">
        <v>0</v>
      </c>
      <c r="H24" s="73" t="s">
        <v>46</v>
      </c>
      <c r="I24" s="47" t="s">
        <v>46</v>
      </c>
      <c r="J24" s="36">
        <f t="shared" si="0"/>
        <v>8.8586732591676973E-2</v>
      </c>
      <c r="K24" s="41"/>
      <c r="L24" s="45" t="e">
        <f t="shared" si="1"/>
        <v>#DIV/0!</v>
      </c>
      <c r="M24" s="45" t="e">
        <f t="shared" si="2"/>
        <v>#DIV/0!</v>
      </c>
      <c r="N24" s="46" t="e">
        <f t="shared" si="3"/>
        <v>#VALUE!</v>
      </c>
      <c r="O24" s="46" t="e">
        <f t="shared" si="4"/>
        <v>#DIV/0!</v>
      </c>
      <c r="P24" s="54"/>
    </row>
    <row r="25" spans="1:16" x14ac:dyDescent="0.25">
      <c r="A25" s="93"/>
      <c r="B25" s="52" t="s">
        <v>92</v>
      </c>
      <c r="C25" s="70">
        <v>96</v>
      </c>
      <c r="D25" s="70">
        <v>18</v>
      </c>
      <c r="E25" s="70">
        <v>1</v>
      </c>
      <c r="F25" s="7">
        <v>5.5555555555555552E-2</v>
      </c>
      <c r="G25" s="70">
        <v>3</v>
      </c>
      <c r="H25" s="7">
        <v>3.125E-2</v>
      </c>
      <c r="I25" s="47" t="str">
        <f t="shared" si="5"/>
        <v>1-9%</v>
      </c>
      <c r="J25" s="36">
        <f t="shared" si="0"/>
        <v>8.8586732591676973E-2</v>
      </c>
      <c r="K25" s="41"/>
      <c r="L25" s="45">
        <f t="shared" si="1"/>
        <v>1.0684091790963992E-2</v>
      </c>
      <c r="M25" s="45">
        <f t="shared" si="2"/>
        <v>8.7886630810558461E-2</v>
      </c>
      <c r="N25" s="46">
        <f t="shared" si="3"/>
        <v>2.0565908209036008E-2</v>
      </c>
      <c r="O25" s="46">
        <f t="shared" si="4"/>
        <v>5.6636630810558461E-2</v>
      </c>
      <c r="P25" s="54"/>
    </row>
    <row r="26" spans="1:16" x14ac:dyDescent="0.25">
      <c r="A26" s="93"/>
      <c r="B26" s="52" t="s">
        <v>93</v>
      </c>
      <c r="C26" s="70">
        <v>2</v>
      </c>
      <c r="D26" s="83">
        <v>0</v>
      </c>
      <c r="E26" s="83">
        <v>0</v>
      </c>
      <c r="F26" s="73" t="s">
        <v>46</v>
      </c>
      <c r="G26" s="70">
        <v>0</v>
      </c>
      <c r="H26" s="73" t="s">
        <v>46</v>
      </c>
      <c r="I26" s="47" t="str">
        <f t="shared" si="5"/>
        <v>0-66%</v>
      </c>
      <c r="J26" s="36">
        <f t="shared" si="0"/>
        <v>8.8586732591676973E-2</v>
      </c>
      <c r="K26" s="41"/>
      <c r="L26" s="45">
        <f t="shared" si="1"/>
        <v>1.7119058564123158E-11</v>
      </c>
      <c r="M26" s="45">
        <f t="shared" si="2"/>
        <v>0.65761885702916056</v>
      </c>
      <c r="N26" s="46" t="e">
        <f t="shared" si="3"/>
        <v>#VALUE!</v>
      </c>
      <c r="O26" s="46" t="e">
        <f t="shared" si="4"/>
        <v>#VALUE!</v>
      </c>
      <c r="P26" s="54"/>
    </row>
    <row r="27" spans="1:16" x14ac:dyDescent="0.25">
      <c r="A27" s="93"/>
      <c r="B27" s="52" t="s">
        <v>94</v>
      </c>
      <c r="C27" s="70">
        <v>51</v>
      </c>
      <c r="D27" s="70">
        <v>5</v>
      </c>
      <c r="E27" s="70">
        <v>1</v>
      </c>
      <c r="F27" s="7">
        <v>0.2</v>
      </c>
      <c r="G27" s="70">
        <v>4</v>
      </c>
      <c r="H27" s="7">
        <v>7.8431372549019607E-2</v>
      </c>
      <c r="I27" s="47" t="str">
        <f t="shared" si="5"/>
        <v>3-18%</v>
      </c>
      <c r="J27" s="36">
        <f t="shared" si="0"/>
        <v>8.8586732591676973E-2</v>
      </c>
      <c r="K27" s="41"/>
      <c r="L27" s="45">
        <f t="shared" si="1"/>
        <v>3.0922252181949949E-2</v>
      </c>
      <c r="M27" s="45">
        <f t="shared" si="2"/>
        <v>0.1849991844291157</v>
      </c>
      <c r="N27" s="46">
        <f t="shared" si="3"/>
        <v>4.7509120367069654E-2</v>
      </c>
      <c r="O27" s="46">
        <f t="shared" si="4"/>
        <v>0.10656781188009609</v>
      </c>
      <c r="P27" s="54"/>
    </row>
    <row r="28" spans="1:16" x14ac:dyDescent="0.25">
      <c r="A28" s="93"/>
      <c r="B28" s="52" t="s">
        <v>95</v>
      </c>
      <c r="C28" s="70">
        <v>54</v>
      </c>
      <c r="D28" s="70">
        <v>20</v>
      </c>
      <c r="E28" s="70">
        <v>0</v>
      </c>
      <c r="F28" s="73" t="s">
        <v>46</v>
      </c>
      <c r="G28" s="70">
        <v>0</v>
      </c>
      <c r="H28" s="73" t="s">
        <v>46</v>
      </c>
      <c r="I28" s="73" t="s">
        <v>46</v>
      </c>
      <c r="J28" s="36">
        <f t="shared" si="0"/>
        <v>8.8586732591676973E-2</v>
      </c>
      <c r="K28" s="41"/>
      <c r="L28" s="45">
        <f t="shared" si="1"/>
        <v>1.7288643356426379E-12</v>
      </c>
      <c r="M28" s="45">
        <f t="shared" si="2"/>
        <v>6.6413335996553649E-2</v>
      </c>
      <c r="N28" s="46" t="e">
        <f t="shared" si="3"/>
        <v>#VALUE!</v>
      </c>
      <c r="O28" s="46" t="e">
        <f t="shared" si="4"/>
        <v>#VALUE!</v>
      </c>
      <c r="P28" s="54"/>
    </row>
    <row r="29" spans="1:16" x14ac:dyDescent="0.25">
      <c r="A29" s="94"/>
      <c r="B29" s="53" t="s">
        <v>130</v>
      </c>
      <c r="C29" s="77">
        <v>504</v>
      </c>
      <c r="D29" s="77">
        <v>151</v>
      </c>
      <c r="E29" s="77">
        <v>6</v>
      </c>
      <c r="F29" s="9">
        <v>3.9735099337748346E-2</v>
      </c>
      <c r="G29" s="77">
        <v>14</v>
      </c>
      <c r="H29" s="9">
        <v>2.7777777777777776E-2</v>
      </c>
      <c r="I29" s="48" t="str">
        <f t="shared" si="5"/>
        <v>2-5%</v>
      </c>
      <c r="J29" s="36">
        <f t="shared" si="0"/>
        <v>8.8586732591676973E-2</v>
      </c>
      <c r="K29" s="41"/>
      <c r="L29" s="45">
        <f t="shared" si="1"/>
        <v>1.661748035096923E-2</v>
      </c>
      <c r="M29" s="45">
        <f t="shared" si="2"/>
        <v>4.6082095723870113E-2</v>
      </c>
      <c r="N29" s="46">
        <f t="shared" si="3"/>
        <v>1.1160297426808546E-2</v>
      </c>
      <c r="O29" s="46">
        <f t="shared" si="4"/>
        <v>1.8304317946092337E-2</v>
      </c>
      <c r="P29" s="54"/>
    </row>
    <row r="30" spans="1:16" x14ac:dyDescent="0.25">
      <c r="A30" s="67" t="s">
        <v>110</v>
      </c>
      <c r="B30" s="52" t="s">
        <v>101</v>
      </c>
      <c r="C30" s="70">
        <v>0</v>
      </c>
      <c r="D30" s="70">
        <v>0</v>
      </c>
      <c r="E30" s="70"/>
      <c r="F30" s="73" t="s">
        <v>46</v>
      </c>
      <c r="G30" s="70">
        <v>0</v>
      </c>
      <c r="H30" s="73" t="s">
        <v>46</v>
      </c>
      <c r="I30" s="47" t="s">
        <v>46</v>
      </c>
      <c r="J30" s="36">
        <f t="shared" si="0"/>
        <v>8.8586732591676973E-2</v>
      </c>
      <c r="K30" s="41"/>
      <c r="L30" s="45" t="e">
        <f t="shared" si="1"/>
        <v>#DIV/0!</v>
      </c>
      <c r="M30" s="45" t="e">
        <f t="shared" si="2"/>
        <v>#DIV/0!</v>
      </c>
      <c r="N30" s="46" t="e">
        <f>H30-L30</f>
        <v>#VALUE!</v>
      </c>
      <c r="O30" s="46" t="e">
        <f>M30-H30</f>
        <v>#DIV/0!</v>
      </c>
      <c r="P30" s="54"/>
    </row>
    <row r="31" spans="1:16" x14ac:dyDescent="0.25">
      <c r="A31" s="37" t="s">
        <v>8</v>
      </c>
      <c r="B31" s="6"/>
      <c r="C31" s="71">
        <v>2427</v>
      </c>
      <c r="D31" s="71">
        <v>927</v>
      </c>
      <c r="E31" s="71">
        <v>85</v>
      </c>
      <c r="F31" s="9">
        <v>9.1693635382955774E-2</v>
      </c>
      <c r="G31" s="71">
        <v>215</v>
      </c>
      <c r="H31" s="9">
        <v>8.8586732591676973E-2</v>
      </c>
      <c r="I31" s="48" t="str">
        <f t="shared" si="5"/>
        <v>8-10%</v>
      </c>
      <c r="J31" s="84"/>
      <c r="K31" s="84"/>
      <c r="L31" s="45">
        <f t="shared" si="1"/>
        <v>7.7922549393298318E-2</v>
      </c>
      <c r="M31" s="45">
        <f t="shared" si="2"/>
        <v>0.10055122330597201</v>
      </c>
      <c r="N31" s="46">
        <f t="shared" si="3"/>
        <v>1.0664183198378654E-2</v>
      </c>
      <c r="O31" s="46">
        <f t="shared" si="4"/>
        <v>1.1964490714295034E-2</v>
      </c>
      <c r="P31" s="54"/>
    </row>
    <row r="32" spans="1:16" x14ac:dyDescent="0.25">
      <c r="A32" s="50" t="s">
        <v>77</v>
      </c>
      <c r="B32" s="43"/>
    </row>
    <row r="33" spans="1:22" x14ac:dyDescent="0.25">
      <c r="A33" s="69" t="s">
        <v>126</v>
      </c>
    </row>
    <row r="36" spans="1:22" x14ac:dyDescent="0.25">
      <c r="C36" s="86" t="s">
        <v>107</v>
      </c>
      <c r="D36" s="95"/>
      <c r="E36" s="95"/>
      <c r="F36" s="86" t="s">
        <v>108</v>
      </c>
      <c r="G36" s="86"/>
      <c r="H36" s="86"/>
      <c r="I36" s="86" t="s">
        <v>109</v>
      </c>
      <c r="J36" s="86"/>
      <c r="K36" s="86"/>
      <c r="M36" s="69"/>
      <c r="N36" s="69"/>
      <c r="O36" s="69"/>
      <c r="P36" s="69"/>
      <c r="Q36" s="69"/>
      <c r="R36" s="69"/>
      <c r="S36" s="69"/>
      <c r="T36" s="69"/>
      <c r="U36" s="69"/>
      <c r="V36" s="69"/>
    </row>
    <row r="37" spans="1:22" ht="15" customHeight="1" x14ac:dyDescent="0.25">
      <c r="A37" s="87" t="s">
        <v>0</v>
      </c>
      <c r="B37" s="87" t="s">
        <v>1</v>
      </c>
      <c r="C37" s="88" t="s">
        <v>124</v>
      </c>
      <c r="D37" s="88" t="s">
        <v>125</v>
      </c>
      <c r="E37" s="88" t="s">
        <v>105</v>
      </c>
      <c r="F37" s="88" t="s">
        <v>103</v>
      </c>
      <c r="G37" s="88" t="s">
        <v>104</v>
      </c>
      <c r="H37" s="88" t="s">
        <v>105</v>
      </c>
      <c r="I37" s="88" t="s">
        <v>103</v>
      </c>
      <c r="J37" s="88" t="s">
        <v>104</v>
      </c>
      <c r="K37" s="88" t="s">
        <v>105</v>
      </c>
      <c r="M37" s="69"/>
      <c r="N37" s="69"/>
      <c r="O37" s="69"/>
      <c r="P37" s="69"/>
      <c r="Q37" s="69"/>
      <c r="R37" s="69"/>
      <c r="S37" s="69"/>
      <c r="T37" s="69"/>
      <c r="U37" s="69"/>
      <c r="V37" s="69"/>
    </row>
    <row r="38" spans="1:22" x14ac:dyDescent="0.25">
      <c r="A38" s="87"/>
      <c r="B38" s="87"/>
      <c r="C38" s="89"/>
      <c r="D38" s="89"/>
      <c r="E38" s="89"/>
      <c r="F38" s="89"/>
      <c r="G38" s="89"/>
      <c r="H38" s="89"/>
      <c r="I38" s="89"/>
      <c r="J38" s="89"/>
      <c r="K38" s="89"/>
      <c r="M38" s="69"/>
      <c r="N38" s="69"/>
      <c r="O38" s="69"/>
      <c r="P38" s="69"/>
      <c r="Q38" s="69"/>
      <c r="R38" s="69"/>
      <c r="S38" s="69"/>
      <c r="T38" s="69"/>
      <c r="U38" s="69"/>
      <c r="V38" s="69"/>
    </row>
    <row r="39" spans="1:22" x14ac:dyDescent="0.25">
      <c r="A39" s="87"/>
      <c r="B39" s="87"/>
      <c r="C39" s="89"/>
      <c r="D39" s="89"/>
      <c r="E39" s="89"/>
      <c r="F39" s="89"/>
      <c r="G39" s="89"/>
      <c r="H39" s="89"/>
      <c r="I39" s="89"/>
      <c r="J39" s="89"/>
      <c r="K39" s="89"/>
      <c r="M39" s="69"/>
      <c r="N39" s="69"/>
      <c r="O39" s="69"/>
      <c r="P39" s="69"/>
      <c r="Q39" s="69"/>
      <c r="R39" s="69"/>
      <c r="S39" s="69"/>
      <c r="T39" s="69"/>
      <c r="U39" s="69"/>
      <c r="V39" s="69"/>
    </row>
    <row r="40" spans="1:22" x14ac:dyDescent="0.25">
      <c r="A40" s="87"/>
      <c r="B40" s="87"/>
      <c r="C40" s="90"/>
      <c r="D40" s="90"/>
      <c r="E40" s="90"/>
      <c r="F40" s="90"/>
      <c r="G40" s="90"/>
      <c r="H40" s="90"/>
      <c r="I40" s="90"/>
      <c r="J40" s="90"/>
      <c r="K40" s="90"/>
      <c r="M40" s="69"/>
      <c r="N40" s="69"/>
      <c r="O40" s="69"/>
      <c r="P40" s="69"/>
      <c r="Q40" s="69"/>
      <c r="R40" s="69"/>
      <c r="S40" s="69"/>
      <c r="T40" s="69"/>
      <c r="U40" s="69"/>
      <c r="V40" s="69"/>
    </row>
    <row r="41" spans="1:22" x14ac:dyDescent="0.25">
      <c r="A41" s="87" t="s">
        <v>2</v>
      </c>
      <c r="B41" s="51" t="s">
        <v>80</v>
      </c>
      <c r="C41" s="70">
        <v>1</v>
      </c>
      <c r="D41" s="70">
        <v>0</v>
      </c>
      <c r="E41" s="73" t="s">
        <v>46</v>
      </c>
      <c r="F41" s="70">
        <v>3</v>
      </c>
      <c r="G41" s="70">
        <v>0</v>
      </c>
      <c r="H41" s="73" t="s">
        <v>46</v>
      </c>
      <c r="I41" s="70">
        <v>465</v>
      </c>
      <c r="J41" s="70">
        <v>120</v>
      </c>
      <c r="K41" s="7">
        <v>0.25806451612903225</v>
      </c>
      <c r="M41" s="69"/>
      <c r="N41" s="69"/>
      <c r="O41" s="69"/>
      <c r="P41" s="69"/>
      <c r="Q41" s="69"/>
      <c r="R41" s="69"/>
      <c r="S41" s="69"/>
      <c r="T41" s="69"/>
      <c r="U41" s="69"/>
      <c r="V41" s="69"/>
    </row>
    <row r="42" spans="1:22" x14ac:dyDescent="0.25">
      <c r="A42" s="87"/>
      <c r="B42" s="51" t="s">
        <v>102</v>
      </c>
      <c r="C42" s="70">
        <v>5</v>
      </c>
      <c r="D42" s="70">
        <v>0</v>
      </c>
      <c r="E42" s="73" t="s">
        <v>46</v>
      </c>
      <c r="F42" s="70">
        <v>4</v>
      </c>
      <c r="G42" s="70">
        <v>0</v>
      </c>
      <c r="H42" s="73" t="s">
        <v>46</v>
      </c>
      <c r="I42" s="70">
        <v>0</v>
      </c>
      <c r="J42" s="70">
        <v>0</v>
      </c>
      <c r="K42" s="73" t="s">
        <v>46</v>
      </c>
      <c r="M42" s="69"/>
      <c r="N42" s="69"/>
      <c r="O42" s="69"/>
      <c r="P42" s="69"/>
      <c r="Q42" s="69"/>
      <c r="R42" s="69"/>
      <c r="S42" s="69"/>
      <c r="T42" s="69"/>
      <c r="U42" s="69"/>
      <c r="V42" s="69"/>
    </row>
    <row r="43" spans="1:22" x14ac:dyDescent="0.25">
      <c r="A43" s="87"/>
      <c r="B43" s="52" t="s">
        <v>81</v>
      </c>
      <c r="C43" s="70">
        <v>2</v>
      </c>
      <c r="D43" s="70">
        <v>0</v>
      </c>
      <c r="E43" s="73" t="s">
        <v>46</v>
      </c>
      <c r="F43" s="70">
        <v>4</v>
      </c>
      <c r="G43" s="70">
        <v>0</v>
      </c>
      <c r="H43" s="73" t="s">
        <v>46</v>
      </c>
      <c r="I43" s="70">
        <v>451</v>
      </c>
      <c r="J43" s="70">
        <v>29</v>
      </c>
      <c r="K43" s="7">
        <v>6.4301552106430154E-2</v>
      </c>
      <c r="M43" s="69"/>
      <c r="N43" s="69"/>
      <c r="O43" s="69"/>
      <c r="P43" s="69"/>
      <c r="Q43" s="69"/>
      <c r="R43" s="69"/>
      <c r="S43" s="69"/>
      <c r="T43" s="69"/>
      <c r="U43" s="69"/>
      <c r="V43" s="69"/>
    </row>
    <row r="44" spans="1:22" x14ac:dyDescent="0.25">
      <c r="A44" s="87"/>
      <c r="B44" s="53" t="s">
        <v>3</v>
      </c>
      <c r="C44" s="77">
        <v>8</v>
      </c>
      <c r="D44" s="77">
        <v>0</v>
      </c>
      <c r="E44" s="73" t="s">
        <v>46</v>
      </c>
      <c r="F44" s="77">
        <v>11</v>
      </c>
      <c r="G44" s="77">
        <v>0</v>
      </c>
      <c r="H44" s="73" t="s">
        <v>46</v>
      </c>
      <c r="I44" s="77">
        <v>916</v>
      </c>
      <c r="J44" s="77">
        <v>149</v>
      </c>
      <c r="K44" s="9">
        <v>0.16266375545851527</v>
      </c>
      <c r="M44" s="69"/>
      <c r="N44" s="69"/>
      <c r="O44" s="69"/>
      <c r="P44" s="69"/>
      <c r="Q44" s="69"/>
      <c r="R44" s="69"/>
      <c r="S44" s="69"/>
      <c r="T44" s="69"/>
      <c r="U44" s="69"/>
      <c r="V44" s="69"/>
    </row>
    <row r="45" spans="1:22" x14ac:dyDescent="0.25">
      <c r="A45" s="87" t="s">
        <v>4</v>
      </c>
      <c r="B45" s="52" t="s">
        <v>82</v>
      </c>
      <c r="C45" s="70">
        <v>0</v>
      </c>
      <c r="D45" s="70">
        <v>0</v>
      </c>
      <c r="E45" s="73" t="s">
        <v>46</v>
      </c>
      <c r="F45" s="70">
        <v>2</v>
      </c>
      <c r="G45" s="70">
        <v>0</v>
      </c>
      <c r="H45" s="73" t="s">
        <v>46</v>
      </c>
      <c r="I45" s="70">
        <v>318</v>
      </c>
      <c r="J45" s="70">
        <v>32</v>
      </c>
      <c r="K45" s="7">
        <v>0.10062893081761007</v>
      </c>
      <c r="M45" s="69"/>
      <c r="N45" s="69"/>
      <c r="O45" s="69"/>
      <c r="P45" s="69"/>
      <c r="Q45" s="69"/>
      <c r="R45" s="69"/>
      <c r="S45" s="69"/>
      <c r="T45" s="69"/>
      <c r="U45" s="69"/>
      <c r="V45" s="69"/>
    </row>
    <row r="46" spans="1:22" x14ac:dyDescent="0.25">
      <c r="A46" s="87"/>
      <c r="B46" s="52" t="s">
        <v>83</v>
      </c>
      <c r="C46" s="70">
        <v>0</v>
      </c>
      <c r="D46" s="70">
        <v>0</v>
      </c>
      <c r="E46" s="73" t="s">
        <v>46</v>
      </c>
      <c r="F46" s="70">
        <v>1</v>
      </c>
      <c r="G46" s="70">
        <v>0</v>
      </c>
      <c r="H46" s="73" t="s">
        <v>46</v>
      </c>
      <c r="I46" s="70">
        <v>197</v>
      </c>
      <c r="J46" s="70">
        <v>9</v>
      </c>
      <c r="K46" s="7">
        <v>4.5685279187817257E-2</v>
      </c>
      <c r="M46" s="69"/>
      <c r="N46" s="69"/>
      <c r="O46" s="69"/>
      <c r="P46" s="69"/>
      <c r="Q46" s="69"/>
      <c r="R46" s="69"/>
      <c r="S46" s="69"/>
      <c r="T46" s="69"/>
      <c r="U46" s="69"/>
      <c r="V46" s="69"/>
    </row>
    <row r="47" spans="1:22" x14ac:dyDescent="0.25">
      <c r="A47" s="87"/>
      <c r="B47" s="52" t="s">
        <v>84</v>
      </c>
      <c r="C47" s="70">
        <v>0</v>
      </c>
      <c r="D47" s="70">
        <v>0</v>
      </c>
      <c r="E47" s="73" t="s">
        <v>46</v>
      </c>
      <c r="F47" s="70">
        <v>0</v>
      </c>
      <c r="G47" s="70">
        <v>0</v>
      </c>
      <c r="H47" s="73" t="s">
        <v>46</v>
      </c>
      <c r="I47" s="70">
        <v>295</v>
      </c>
      <c r="J47" s="70">
        <v>10</v>
      </c>
      <c r="K47" s="7">
        <v>3.3898305084745763E-2</v>
      </c>
      <c r="M47" s="69"/>
      <c r="N47" s="69"/>
      <c r="O47" s="69"/>
      <c r="P47" s="69"/>
      <c r="Q47" s="69"/>
      <c r="R47" s="69"/>
      <c r="S47" s="69"/>
      <c r="T47" s="69"/>
      <c r="U47" s="69"/>
      <c r="V47" s="69"/>
    </row>
    <row r="48" spans="1:22" x14ac:dyDescent="0.25">
      <c r="A48" s="87"/>
      <c r="B48" s="52" t="s">
        <v>85</v>
      </c>
      <c r="C48" s="70">
        <v>0</v>
      </c>
      <c r="D48" s="70">
        <v>0</v>
      </c>
      <c r="E48" s="73" t="s">
        <v>46</v>
      </c>
      <c r="F48" s="70">
        <v>2</v>
      </c>
      <c r="G48" s="70">
        <v>0</v>
      </c>
      <c r="H48" s="73" t="s">
        <v>46</v>
      </c>
      <c r="I48" s="70">
        <v>173</v>
      </c>
      <c r="J48" s="70">
        <v>1</v>
      </c>
      <c r="K48" s="7">
        <v>5.7803468208092483E-3</v>
      </c>
      <c r="M48" s="69"/>
      <c r="N48" s="69"/>
      <c r="O48" s="69"/>
      <c r="P48" s="69"/>
      <c r="Q48" s="69"/>
      <c r="R48" s="69"/>
      <c r="S48" s="69"/>
      <c r="T48" s="69"/>
      <c r="U48" s="69"/>
      <c r="V48" s="69"/>
    </row>
    <row r="49" spans="1:22" x14ac:dyDescent="0.25">
      <c r="A49" s="87"/>
      <c r="B49" s="53" t="s">
        <v>5</v>
      </c>
      <c r="C49" s="77">
        <v>0</v>
      </c>
      <c r="D49" s="77">
        <v>0</v>
      </c>
      <c r="E49" s="73" t="s">
        <v>46</v>
      </c>
      <c r="F49" s="77">
        <v>5</v>
      </c>
      <c r="G49" s="77">
        <v>0</v>
      </c>
      <c r="H49" s="73" t="s">
        <v>46</v>
      </c>
      <c r="I49" s="77">
        <v>983</v>
      </c>
      <c r="J49" s="77">
        <v>52</v>
      </c>
      <c r="K49" s="9">
        <v>5.2899287894201424E-2</v>
      </c>
      <c r="M49" s="69"/>
      <c r="N49" s="69"/>
      <c r="O49" s="69"/>
      <c r="P49" s="69"/>
      <c r="Q49" s="69"/>
      <c r="R49" s="69"/>
      <c r="S49" s="69"/>
      <c r="T49" s="69"/>
      <c r="U49" s="69"/>
      <c r="V49" s="69"/>
    </row>
    <row r="50" spans="1:22" x14ac:dyDescent="0.25">
      <c r="A50" s="92" t="s">
        <v>6</v>
      </c>
      <c r="B50" s="52" t="s">
        <v>96</v>
      </c>
      <c r="C50" s="70">
        <v>0</v>
      </c>
      <c r="D50" s="70">
        <v>0</v>
      </c>
      <c r="E50" s="73" t="s">
        <v>46</v>
      </c>
      <c r="F50" s="70">
        <v>0</v>
      </c>
      <c r="G50" s="70">
        <v>0</v>
      </c>
      <c r="H50" s="73" t="s">
        <v>46</v>
      </c>
      <c r="I50" s="70">
        <v>0</v>
      </c>
      <c r="J50" s="70">
        <v>0</v>
      </c>
      <c r="K50" s="73" t="s">
        <v>46</v>
      </c>
      <c r="M50" s="69"/>
      <c r="N50" s="69"/>
      <c r="O50" s="69"/>
      <c r="P50" s="69"/>
      <c r="Q50" s="69"/>
      <c r="R50" s="69"/>
      <c r="S50" s="69"/>
      <c r="T50" s="69"/>
      <c r="U50" s="69"/>
      <c r="V50" s="69"/>
    </row>
    <row r="51" spans="1:22" x14ac:dyDescent="0.25">
      <c r="A51" s="93"/>
      <c r="B51" s="52" t="s">
        <v>97</v>
      </c>
      <c r="C51" s="70">
        <v>0</v>
      </c>
      <c r="D51" s="70">
        <v>0</v>
      </c>
      <c r="E51" s="73" t="s">
        <v>46</v>
      </c>
      <c r="F51" s="70">
        <v>0</v>
      </c>
      <c r="G51" s="70">
        <v>0</v>
      </c>
      <c r="H51" s="73" t="s">
        <v>46</v>
      </c>
      <c r="I51" s="70">
        <v>0</v>
      </c>
      <c r="J51" s="70">
        <v>0</v>
      </c>
      <c r="K51" s="73" t="s">
        <v>46</v>
      </c>
      <c r="M51" s="69"/>
      <c r="N51" s="69"/>
      <c r="O51" s="69"/>
      <c r="P51" s="69"/>
      <c r="Q51" s="69"/>
      <c r="R51" s="69"/>
      <c r="S51" s="69"/>
      <c r="T51" s="69"/>
      <c r="U51" s="69"/>
      <c r="V51" s="69"/>
    </row>
    <row r="52" spans="1:22" x14ac:dyDescent="0.25">
      <c r="A52" s="93"/>
      <c r="B52" s="52" t="s">
        <v>86</v>
      </c>
      <c r="C52" s="70">
        <v>0</v>
      </c>
      <c r="D52" s="70">
        <v>0</v>
      </c>
      <c r="E52" s="73" t="s">
        <v>46</v>
      </c>
      <c r="F52" s="70">
        <v>0</v>
      </c>
      <c r="G52" s="70">
        <v>0</v>
      </c>
      <c r="H52" s="73" t="s">
        <v>46</v>
      </c>
      <c r="I52" s="70">
        <v>46</v>
      </c>
      <c r="J52" s="70">
        <v>0</v>
      </c>
      <c r="K52" s="73" t="s">
        <v>46</v>
      </c>
      <c r="M52" s="69"/>
      <c r="N52" s="69"/>
      <c r="O52" s="69"/>
      <c r="P52" s="69"/>
      <c r="Q52" s="69"/>
      <c r="R52" s="69"/>
      <c r="S52" s="69"/>
      <c r="T52" s="69"/>
      <c r="U52" s="69"/>
      <c r="V52" s="69"/>
    </row>
    <row r="53" spans="1:22" x14ac:dyDescent="0.25">
      <c r="A53" s="93"/>
      <c r="B53" s="52" t="s">
        <v>87</v>
      </c>
      <c r="C53" s="70">
        <v>0</v>
      </c>
      <c r="D53" s="70">
        <v>0</v>
      </c>
      <c r="E53" s="73" t="s">
        <v>46</v>
      </c>
      <c r="F53" s="70">
        <v>1</v>
      </c>
      <c r="G53" s="70">
        <v>0</v>
      </c>
      <c r="H53" s="73" t="s">
        <v>46</v>
      </c>
      <c r="I53" s="70">
        <v>73</v>
      </c>
      <c r="J53" s="70">
        <v>2</v>
      </c>
      <c r="K53" s="7">
        <v>2.7397260273972601E-2</v>
      </c>
      <c r="M53" s="69"/>
      <c r="N53" s="69"/>
      <c r="O53" s="69"/>
      <c r="P53" s="69"/>
      <c r="Q53" s="69"/>
      <c r="R53" s="69"/>
      <c r="S53" s="69"/>
      <c r="T53" s="69"/>
      <c r="U53" s="69"/>
      <c r="V53" s="69"/>
    </row>
    <row r="54" spans="1:22" x14ac:dyDescent="0.25">
      <c r="A54" s="93"/>
      <c r="B54" s="52" t="s">
        <v>88</v>
      </c>
      <c r="C54" s="70">
        <v>0</v>
      </c>
      <c r="D54" s="70">
        <v>0</v>
      </c>
      <c r="E54" s="73" t="s">
        <v>46</v>
      </c>
      <c r="F54" s="70">
        <v>1</v>
      </c>
      <c r="G54" s="70">
        <v>0</v>
      </c>
      <c r="H54" s="73" t="s">
        <v>46</v>
      </c>
      <c r="I54" s="70">
        <v>92</v>
      </c>
      <c r="J54" s="70">
        <v>2</v>
      </c>
      <c r="K54" s="7">
        <v>2.1739130434782608E-2</v>
      </c>
      <c r="M54" s="69"/>
      <c r="N54" s="69"/>
      <c r="O54" s="69"/>
      <c r="P54" s="69"/>
      <c r="Q54" s="69"/>
      <c r="R54" s="69"/>
      <c r="S54" s="69"/>
      <c r="T54" s="69"/>
      <c r="U54" s="69"/>
      <c r="V54" s="69"/>
    </row>
    <row r="55" spans="1:22" x14ac:dyDescent="0.25">
      <c r="A55" s="93"/>
      <c r="B55" s="52" t="s">
        <v>89</v>
      </c>
      <c r="C55" s="70">
        <v>0</v>
      </c>
      <c r="D55" s="70">
        <v>0</v>
      </c>
      <c r="E55" s="73" t="s">
        <v>46</v>
      </c>
      <c r="F55" s="70">
        <v>0</v>
      </c>
      <c r="G55" s="70">
        <v>0</v>
      </c>
      <c r="H55" s="73" t="s">
        <v>46</v>
      </c>
      <c r="I55" s="70">
        <v>33</v>
      </c>
      <c r="J55" s="70">
        <v>1</v>
      </c>
      <c r="K55" s="7">
        <v>3.0303030303030304E-2</v>
      </c>
      <c r="M55" s="69"/>
      <c r="N55" s="69"/>
      <c r="O55" s="69"/>
      <c r="P55" s="69"/>
      <c r="Q55" s="69"/>
      <c r="R55" s="69"/>
      <c r="S55" s="69"/>
      <c r="T55" s="69"/>
      <c r="U55" s="69"/>
      <c r="V55" s="69"/>
    </row>
    <row r="56" spans="1:22" x14ac:dyDescent="0.25">
      <c r="A56" s="93"/>
      <c r="B56" s="52" t="s">
        <v>90</v>
      </c>
      <c r="C56" s="70">
        <v>0</v>
      </c>
      <c r="D56" s="70">
        <v>0</v>
      </c>
      <c r="E56" s="73" t="s">
        <v>46</v>
      </c>
      <c r="F56" s="70">
        <v>0</v>
      </c>
      <c r="G56" s="70">
        <v>0</v>
      </c>
      <c r="H56" s="73" t="s">
        <v>46</v>
      </c>
      <c r="I56" s="70">
        <v>55</v>
      </c>
      <c r="J56" s="70">
        <v>2</v>
      </c>
      <c r="K56" s="7">
        <v>3.6363636363636362E-2</v>
      </c>
      <c r="M56" s="69"/>
      <c r="N56" s="69"/>
      <c r="O56" s="69"/>
      <c r="P56" s="69"/>
      <c r="Q56" s="69"/>
      <c r="R56" s="69"/>
      <c r="S56" s="69"/>
      <c r="T56" s="69"/>
      <c r="U56" s="69"/>
      <c r="V56" s="69"/>
    </row>
    <row r="57" spans="1:22" x14ac:dyDescent="0.25">
      <c r="A57" s="93"/>
      <c r="B57" s="52" t="s">
        <v>91</v>
      </c>
      <c r="C57" s="70">
        <v>0</v>
      </c>
      <c r="D57" s="70">
        <v>0</v>
      </c>
      <c r="E57" s="73" t="s">
        <v>46</v>
      </c>
      <c r="F57" s="70">
        <v>0</v>
      </c>
      <c r="G57" s="70">
        <v>0</v>
      </c>
      <c r="H57" s="73" t="s">
        <v>46</v>
      </c>
      <c r="I57" s="70">
        <v>0</v>
      </c>
      <c r="J57" s="70">
        <v>0</v>
      </c>
      <c r="K57" s="73" t="s">
        <v>46</v>
      </c>
      <c r="M57" s="69"/>
      <c r="N57" s="69"/>
      <c r="O57" s="69"/>
      <c r="P57" s="69"/>
      <c r="Q57" s="69"/>
      <c r="R57" s="69"/>
      <c r="S57" s="69"/>
      <c r="T57" s="69"/>
      <c r="U57" s="69"/>
      <c r="V57" s="69"/>
    </row>
    <row r="58" spans="1:22" x14ac:dyDescent="0.25">
      <c r="A58" s="93"/>
      <c r="B58" s="52" t="s">
        <v>92</v>
      </c>
      <c r="C58" s="70">
        <v>0</v>
      </c>
      <c r="D58" s="70">
        <v>0</v>
      </c>
      <c r="E58" s="73" t="s">
        <v>46</v>
      </c>
      <c r="F58" s="70">
        <v>0</v>
      </c>
      <c r="G58" s="70">
        <v>0</v>
      </c>
      <c r="H58" s="73" t="s">
        <v>46</v>
      </c>
      <c r="I58" s="70">
        <v>96</v>
      </c>
      <c r="J58" s="70">
        <v>3</v>
      </c>
      <c r="K58" s="7">
        <v>3.125E-2</v>
      </c>
      <c r="M58" s="69"/>
      <c r="N58" s="69"/>
      <c r="O58" s="69"/>
      <c r="P58" s="69"/>
      <c r="Q58" s="69"/>
      <c r="R58" s="69"/>
      <c r="S58" s="69"/>
      <c r="T58" s="69"/>
      <c r="U58" s="69"/>
      <c r="V58" s="69"/>
    </row>
    <row r="59" spans="1:22" x14ac:dyDescent="0.25">
      <c r="A59" s="93"/>
      <c r="B59" s="52" t="s">
        <v>93</v>
      </c>
      <c r="C59" s="70">
        <v>0</v>
      </c>
      <c r="D59" s="70">
        <v>0</v>
      </c>
      <c r="E59" s="73" t="s">
        <v>46</v>
      </c>
      <c r="F59" s="70">
        <v>0</v>
      </c>
      <c r="G59" s="70">
        <v>0</v>
      </c>
      <c r="H59" s="73" t="s">
        <v>46</v>
      </c>
      <c r="I59" s="70">
        <v>2</v>
      </c>
      <c r="J59" s="70">
        <v>0</v>
      </c>
      <c r="K59" s="73" t="s">
        <v>46</v>
      </c>
    </row>
    <row r="60" spans="1:22" x14ac:dyDescent="0.25">
      <c r="A60" s="93"/>
      <c r="B60" s="52" t="s">
        <v>94</v>
      </c>
      <c r="C60" s="70">
        <v>0</v>
      </c>
      <c r="D60" s="70">
        <v>0</v>
      </c>
      <c r="E60" s="73" t="s">
        <v>46</v>
      </c>
      <c r="F60" s="70">
        <v>2</v>
      </c>
      <c r="G60" s="70">
        <v>0</v>
      </c>
      <c r="H60" s="73" t="s">
        <v>46</v>
      </c>
      <c r="I60" s="70">
        <v>49</v>
      </c>
      <c r="J60" s="70">
        <v>4</v>
      </c>
      <c r="K60" s="7">
        <v>8.1632653061224483E-2</v>
      </c>
    </row>
    <row r="61" spans="1:22" x14ac:dyDescent="0.25">
      <c r="A61" s="93"/>
      <c r="B61" s="52" t="s">
        <v>95</v>
      </c>
      <c r="C61" s="70">
        <v>1</v>
      </c>
      <c r="D61" s="70">
        <v>0</v>
      </c>
      <c r="E61" s="73" t="s">
        <v>46</v>
      </c>
      <c r="F61" s="70">
        <v>0</v>
      </c>
      <c r="G61" s="70">
        <v>0</v>
      </c>
      <c r="H61" s="73" t="s">
        <v>46</v>
      </c>
      <c r="I61" s="70">
        <v>53</v>
      </c>
      <c r="J61" s="70">
        <v>0</v>
      </c>
      <c r="K61" s="73" t="s">
        <v>46</v>
      </c>
    </row>
    <row r="62" spans="1:22" x14ac:dyDescent="0.25">
      <c r="A62" s="94"/>
      <c r="B62" s="53" t="s">
        <v>7</v>
      </c>
      <c r="C62" s="77">
        <v>1</v>
      </c>
      <c r="D62" s="77">
        <v>0</v>
      </c>
      <c r="E62" s="73" t="s">
        <v>46</v>
      </c>
      <c r="F62" s="77">
        <v>4</v>
      </c>
      <c r="G62" s="77">
        <v>0</v>
      </c>
      <c r="H62" s="73" t="s">
        <v>46</v>
      </c>
      <c r="I62" s="77">
        <v>499</v>
      </c>
      <c r="J62" s="77">
        <v>14</v>
      </c>
      <c r="K62" s="9">
        <v>2.8056112224448898E-2</v>
      </c>
    </row>
    <row r="63" spans="1:22" x14ac:dyDescent="0.25">
      <c r="A63" s="67" t="s">
        <v>110</v>
      </c>
      <c r="B63" s="52" t="s">
        <v>101</v>
      </c>
      <c r="C63" s="70">
        <v>0</v>
      </c>
      <c r="D63" s="70">
        <v>0</v>
      </c>
      <c r="E63" s="73" t="s">
        <v>46</v>
      </c>
      <c r="F63" s="70">
        <v>0</v>
      </c>
      <c r="G63" s="70">
        <v>0</v>
      </c>
      <c r="H63" s="73" t="s">
        <v>46</v>
      </c>
      <c r="I63" s="70">
        <v>0</v>
      </c>
      <c r="J63" s="70">
        <v>0</v>
      </c>
      <c r="K63" s="73" t="s">
        <v>46</v>
      </c>
    </row>
    <row r="64" spans="1:22" x14ac:dyDescent="0.25">
      <c r="A64" s="37" t="s">
        <v>8</v>
      </c>
      <c r="B64" s="6"/>
      <c r="C64" s="71">
        <v>9</v>
      </c>
      <c r="D64" s="71">
        <v>0</v>
      </c>
      <c r="E64" s="73" t="s">
        <v>46</v>
      </c>
      <c r="F64" s="71">
        <v>20</v>
      </c>
      <c r="G64" s="71">
        <v>0</v>
      </c>
      <c r="H64" s="73" t="s">
        <v>46</v>
      </c>
      <c r="I64" s="71">
        <v>2398</v>
      </c>
      <c r="J64" s="71">
        <v>215</v>
      </c>
      <c r="K64" s="9">
        <v>8.9658048373644703E-2</v>
      </c>
    </row>
    <row r="77" spans="13:22" x14ac:dyDescent="0.25">
      <c r="M77" s="69"/>
      <c r="N77" s="69"/>
      <c r="O77" s="69"/>
      <c r="P77" s="69"/>
      <c r="Q77" s="69"/>
      <c r="R77" s="69"/>
      <c r="S77" s="69"/>
      <c r="T77" s="69"/>
      <c r="U77" s="69"/>
      <c r="V77" s="69"/>
    </row>
    <row r="78" spans="13:22" x14ac:dyDescent="0.25">
      <c r="M78" s="69"/>
      <c r="N78" s="69"/>
      <c r="O78" s="69"/>
      <c r="P78" s="69"/>
      <c r="Q78" s="69"/>
      <c r="R78" s="69"/>
      <c r="S78" s="69"/>
      <c r="T78" s="69"/>
      <c r="U78" s="69"/>
      <c r="V78" s="69"/>
    </row>
    <row r="79" spans="13:22" x14ac:dyDescent="0.25">
      <c r="M79" s="69"/>
      <c r="N79" s="69"/>
      <c r="O79" s="69"/>
      <c r="P79" s="69"/>
      <c r="Q79" s="69"/>
      <c r="R79" s="69"/>
      <c r="S79" s="69"/>
      <c r="T79" s="69"/>
      <c r="U79" s="69"/>
      <c r="V79" s="69"/>
    </row>
    <row r="80" spans="13:22" x14ac:dyDescent="0.25">
      <c r="M80" s="69"/>
      <c r="N80" s="69"/>
      <c r="O80" s="69"/>
      <c r="P80" s="69"/>
      <c r="Q80" s="69"/>
      <c r="R80" s="69"/>
      <c r="S80" s="69"/>
      <c r="T80" s="69"/>
      <c r="U80" s="69"/>
      <c r="V80" s="69"/>
    </row>
    <row r="81" spans="13:22" x14ac:dyDescent="0.25">
      <c r="M81" s="69"/>
      <c r="N81" s="69"/>
      <c r="O81" s="69"/>
      <c r="P81" s="69"/>
      <c r="Q81" s="69"/>
      <c r="R81" s="69"/>
      <c r="S81" s="69"/>
      <c r="T81" s="69"/>
      <c r="U81" s="69"/>
      <c r="V81" s="69"/>
    </row>
    <row r="82" spans="13:22" x14ac:dyDescent="0.25">
      <c r="M82" s="69"/>
      <c r="N82" s="69"/>
      <c r="O82" s="69"/>
      <c r="P82" s="69"/>
      <c r="Q82" s="69"/>
      <c r="R82" s="69"/>
      <c r="S82" s="69"/>
      <c r="T82" s="69"/>
      <c r="U82" s="69"/>
      <c r="V82" s="69"/>
    </row>
    <row r="83" spans="13:22" x14ac:dyDescent="0.25">
      <c r="M83" s="69"/>
      <c r="N83" s="69"/>
      <c r="O83" s="69"/>
      <c r="P83" s="69"/>
      <c r="Q83" s="69"/>
      <c r="R83" s="69"/>
      <c r="S83" s="69"/>
      <c r="T83" s="69"/>
      <c r="U83" s="69"/>
      <c r="V83" s="69"/>
    </row>
    <row r="84" spans="13:22" x14ac:dyDescent="0.25">
      <c r="M84" s="69"/>
      <c r="N84" s="69"/>
      <c r="O84" s="69"/>
      <c r="P84" s="69"/>
      <c r="Q84" s="69"/>
      <c r="R84" s="69"/>
      <c r="S84" s="69"/>
      <c r="T84" s="69"/>
      <c r="U84" s="69"/>
      <c r="V84" s="69"/>
    </row>
    <row r="85" spans="13:22" x14ac:dyDescent="0.25">
      <c r="M85" s="69"/>
      <c r="N85" s="69"/>
      <c r="O85" s="69"/>
      <c r="P85" s="69"/>
      <c r="Q85" s="69"/>
      <c r="R85" s="69"/>
      <c r="S85" s="69"/>
      <c r="T85" s="69"/>
      <c r="U85" s="69"/>
      <c r="V85" s="69"/>
    </row>
    <row r="86" spans="13:22" x14ac:dyDescent="0.25">
      <c r="M86" s="69"/>
      <c r="N86" s="69"/>
      <c r="O86" s="69"/>
      <c r="P86" s="69"/>
      <c r="Q86" s="69"/>
      <c r="R86" s="69"/>
      <c r="S86" s="69"/>
      <c r="T86" s="69"/>
      <c r="U86" s="69"/>
      <c r="V86" s="69"/>
    </row>
    <row r="87" spans="13:22" x14ac:dyDescent="0.25">
      <c r="M87" s="69"/>
      <c r="N87" s="69"/>
      <c r="O87" s="69"/>
      <c r="P87" s="69"/>
      <c r="Q87" s="69"/>
      <c r="R87" s="69"/>
      <c r="S87" s="69"/>
      <c r="T87" s="69"/>
      <c r="U87" s="69"/>
      <c r="V87" s="69"/>
    </row>
    <row r="88" spans="13:22" x14ac:dyDescent="0.25">
      <c r="M88" s="69"/>
      <c r="N88" s="69"/>
      <c r="O88" s="69"/>
      <c r="P88" s="69"/>
      <c r="Q88" s="69"/>
      <c r="R88" s="69"/>
      <c r="S88" s="69"/>
      <c r="T88" s="69"/>
      <c r="U88" s="69"/>
      <c r="V88" s="69"/>
    </row>
    <row r="89" spans="13:22" x14ac:dyDescent="0.25">
      <c r="M89" s="69"/>
      <c r="N89" s="69"/>
      <c r="O89" s="69"/>
      <c r="P89" s="69"/>
      <c r="Q89" s="69"/>
      <c r="R89" s="69"/>
      <c r="S89" s="69"/>
      <c r="T89" s="69"/>
      <c r="U89" s="69"/>
      <c r="V89" s="69"/>
    </row>
    <row r="90" spans="13:22" x14ac:dyDescent="0.25">
      <c r="M90" s="69"/>
      <c r="N90" s="69"/>
      <c r="O90" s="69"/>
      <c r="P90" s="69"/>
      <c r="Q90" s="69"/>
      <c r="R90" s="69"/>
      <c r="S90" s="69"/>
      <c r="T90" s="69"/>
      <c r="U90" s="69"/>
      <c r="V90" s="69"/>
    </row>
    <row r="91" spans="13:22" x14ac:dyDescent="0.25">
      <c r="M91" s="69"/>
      <c r="N91" s="69"/>
      <c r="O91" s="69"/>
      <c r="P91" s="69"/>
      <c r="Q91" s="69"/>
      <c r="R91" s="69"/>
      <c r="S91" s="69"/>
      <c r="T91" s="69"/>
      <c r="U91" s="69"/>
      <c r="V91" s="69"/>
    </row>
    <row r="92" spans="13:22" x14ac:dyDescent="0.25">
      <c r="M92" s="69"/>
      <c r="N92" s="69"/>
      <c r="O92" s="69"/>
      <c r="P92" s="69"/>
      <c r="Q92" s="69"/>
      <c r="R92" s="69"/>
      <c r="S92" s="69"/>
      <c r="T92" s="69"/>
      <c r="U92" s="69"/>
      <c r="V92" s="69"/>
    </row>
    <row r="93" spans="13:22" x14ac:dyDescent="0.25">
      <c r="M93" s="69"/>
      <c r="N93" s="69"/>
      <c r="O93" s="69"/>
      <c r="P93" s="69"/>
      <c r="Q93" s="69"/>
      <c r="R93" s="69"/>
      <c r="S93" s="69"/>
      <c r="T93" s="69"/>
      <c r="U93" s="69"/>
      <c r="V93" s="69"/>
    </row>
    <row r="94" spans="13:22" x14ac:dyDescent="0.25">
      <c r="M94" s="69"/>
      <c r="N94" s="69"/>
      <c r="O94" s="69"/>
      <c r="P94" s="69"/>
      <c r="Q94" s="69"/>
      <c r="R94" s="69"/>
      <c r="S94" s="69"/>
      <c r="T94" s="69"/>
      <c r="U94" s="69"/>
      <c r="V94" s="69"/>
    </row>
    <row r="95" spans="13:22" x14ac:dyDescent="0.25">
      <c r="M95" s="69"/>
      <c r="N95" s="69"/>
      <c r="O95" s="69"/>
      <c r="P95" s="69"/>
      <c r="Q95" s="69"/>
      <c r="R95" s="69"/>
      <c r="S95" s="69"/>
      <c r="T95" s="69"/>
      <c r="U95" s="69"/>
      <c r="V95" s="69"/>
    </row>
    <row r="96" spans="13:22" x14ac:dyDescent="0.25">
      <c r="M96" s="69"/>
      <c r="N96" s="69"/>
      <c r="O96" s="69"/>
      <c r="P96" s="69"/>
      <c r="Q96" s="69"/>
      <c r="R96" s="69"/>
      <c r="S96" s="69"/>
      <c r="T96" s="69"/>
      <c r="U96" s="69"/>
      <c r="V96" s="69"/>
    </row>
    <row r="97" spans="13:22" x14ac:dyDescent="0.25">
      <c r="M97" s="69"/>
      <c r="N97" s="69"/>
      <c r="O97" s="69"/>
      <c r="P97" s="69"/>
      <c r="Q97" s="69"/>
      <c r="R97" s="69"/>
      <c r="S97" s="69"/>
      <c r="T97" s="69"/>
      <c r="U97" s="69"/>
      <c r="V97" s="69"/>
    </row>
    <row r="98" spans="13:22" x14ac:dyDescent="0.25">
      <c r="M98" s="69"/>
      <c r="N98" s="69"/>
      <c r="O98" s="69"/>
      <c r="P98" s="69"/>
      <c r="Q98" s="69"/>
      <c r="R98" s="69"/>
      <c r="S98" s="69"/>
      <c r="T98" s="69"/>
      <c r="U98" s="69"/>
      <c r="V98" s="69"/>
    </row>
  </sheetData>
  <mergeCells count="29">
    <mergeCell ref="A45:A49"/>
    <mergeCell ref="A50:A62"/>
    <mergeCell ref="D4:D7"/>
    <mergeCell ref="E4:E7"/>
    <mergeCell ref="F4:F7"/>
    <mergeCell ref="A41:A44"/>
    <mergeCell ref="A37:A40"/>
    <mergeCell ref="B37:B40"/>
    <mergeCell ref="C37:C40"/>
    <mergeCell ref="D37:D40"/>
    <mergeCell ref="E37:E40"/>
    <mergeCell ref="F37:F40"/>
    <mergeCell ref="A8:A11"/>
    <mergeCell ref="A12:A16"/>
    <mergeCell ref="A17:A29"/>
    <mergeCell ref="C36:E36"/>
    <mergeCell ref="G37:G40"/>
    <mergeCell ref="H37:H40"/>
    <mergeCell ref="I37:I40"/>
    <mergeCell ref="J37:J40"/>
    <mergeCell ref="K37:K40"/>
    <mergeCell ref="F36:H36"/>
    <mergeCell ref="I36:K36"/>
    <mergeCell ref="A4:A7"/>
    <mergeCell ref="B4:B7"/>
    <mergeCell ref="C4:C7"/>
    <mergeCell ref="G4:G7"/>
    <mergeCell ref="H4:H7"/>
    <mergeCell ref="I4:I7"/>
  </mergeCells>
  <pageMargins left="0.7" right="0.7" top="0.75" bottom="0.75" header="0.3" footer="0.3"/>
  <pageSetup paperSize="9" orientation="portrait" r:id="rId1"/>
  <ignoredErrors>
    <ignoredError sqref="L17:O30"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6"/>
  <sheetViews>
    <sheetView zoomScale="90" zoomScaleNormal="90" workbookViewId="0">
      <selection activeCell="F19" sqref="F19"/>
    </sheetView>
  </sheetViews>
  <sheetFormatPr defaultRowHeight="15" x14ac:dyDescent="0.25"/>
  <cols>
    <col min="2" max="2" width="31.85546875" customWidth="1"/>
    <col min="3" max="3" width="20.42578125" customWidth="1"/>
    <col min="4" max="4" width="24.7109375" customWidth="1"/>
    <col min="5" max="5" width="23.7109375" customWidth="1"/>
    <col min="6" max="6" width="17" customWidth="1"/>
  </cols>
  <sheetData>
    <row r="1" spans="1:13" ht="15.75" x14ac:dyDescent="0.25">
      <c r="A1" s="42" t="s">
        <v>76</v>
      </c>
    </row>
    <row r="2" spans="1:13" ht="15.75" x14ac:dyDescent="0.25">
      <c r="A2" s="40"/>
    </row>
    <row r="3" spans="1:13" x14ac:dyDescent="0.25">
      <c r="A3" s="49" t="s">
        <v>75</v>
      </c>
    </row>
    <row r="4" spans="1:13" ht="15" customHeight="1" x14ac:dyDescent="0.25">
      <c r="A4" s="87" t="s">
        <v>0</v>
      </c>
      <c r="B4" s="87" t="s">
        <v>1</v>
      </c>
      <c r="C4" s="88" t="s">
        <v>111</v>
      </c>
      <c r="D4" s="88" t="s">
        <v>112</v>
      </c>
      <c r="E4" s="88" t="s">
        <v>113</v>
      </c>
      <c r="F4" s="91" t="s">
        <v>14</v>
      </c>
    </row>
    <row r="5" spans="1:13" x14ac:dyDescent="0.25">
      <c r="A5" s="87"/>
      <c r="B5" s="87"/>
      <c r="C5" s="89"/>
      <c r="D5" s="89"/>
      <c r="E5" s="89"/>
      <c r="F5" s="91"/>
      <c r="G5" s="54"/>
      <c r="H5" s="54"/>
      <c r="I5" s="54"/>
      <c r="J5" s="54"/>
      <c r="K5" s="54"/>
      <c r="L5" s="54"/>
      <c r="M5" s="54"/>
    </row>
    <row r="6" spans="1:13" x14ac:dyDescent="0.25">
      <c r="A6" s="87"/>
      <c r="B6" s="87"/>
      <c r="C6" s="89"/>
      <c r="D6" s="89"/>
      <c r="E6" s="89"/>
      <c r="F6" s="91"/>
      <c r="G6" s="54"/>
      <c r="H6" s="54"/>
      <c r="I6" s="54"/>
      <c r="J6" s="54"/>
      <c r="K6" s="54"/>
      <c r="L6" s="54"/>
      <c r="M6" s="54"/>
    </row>
    <row r="7" spans="1:13" ht="18.75" customHeight="1" x14ac:dyDescent="0.25">
      <c r="A7" s="87"/>
      <c r="B7" s="87"/>
      <c r="C7" s="90"/>
      <c r="D7" s="90"/>
      <c r="E7" s="90"/>
      <c r="F7" s="91"/>
      <c r="G7" s="54"/>
      <c r="H7" s="54"/>
      <c r="I7" s="55" t="s">
        <v>70</v>
      </c>
      <c r="J7" s="55" t="s">
        <v>71</v>
      </c>
      <c r="K7" s="55" t="s">
        <v>72</v>
      </c>
      <c r="L7" s="55" t="s">
        <v>73</v>
      </c>
      <c r="M7" s="54"/>
    </row>
    <row r="8" spans="1:13" x14ac:dyDescent="0.25">
      <c r="A8" s="87" t="s">
        <v>2</v>
      </c>
      <c r="B8" s="51" t="s">
        <v>80</v>
      </c>
      <c r="C8" s="6">
        <v>472</v>
      </c>
      <c r="D8" s="6">
        <v>121</v>
      </c>
      <c r="E8" s="7">
        <f>D8/C8</f>
        <v>0.25635593220338981</v>
      </c>
      <c r="F8" s="47" t="str">
        <f>ROUND(I8*100,0)&amp;-ROUND(J8*100,0)&amp;"%"</f>
        <v>22-30%</v>
      </c>
      <c r="G8" s="56">
        <f t="shared" ref="G8:G30" si="0">$E$31</f>
        <v>0.10339053997488488</v>
      </c>
      <c r="H8" s="57"/>
      <c r="I8" s="58">
        <f>(((2*C8*(D8/C8))+3.841443202-(1.95996*SQRT(3.841443202+(4*C8*(D8/C8)*(1-(D8/C8))))))/(2*(C8+3.841443202)))</f>
        <v>0.21904339827890659</v>
      </c>
      <c r="J8" s="58">
        <f>(((2*C8*(D8/C8))+3.841443202+(1.95996*SQRT(3.841443202+(4*C8*(D8/C8)*(1-(D8/C8))))))/(2*(C8+3.841443202)))</f>
        <v>0.29760231788171271</v>
      </c>
      <c r="K8" s="59">
        <f>E8-I8</f>
        <v>3.7312533924483221E-2</v>
      </c>
      <c r="L8" s="59">
        <f>J8-E8</f>
        <v>4.1246385678322894E-2</v>
      </c>
      <c r="M8" s="54"/>
    </row>
    <row r="9" spans="1:13" x14ac:dyDescent="0.25">
      <c r="A9" s="87"/>
      <c r="B9" s="51" t="s">
        <v>102</v>
      </c>
      <c r="C9" s="6">
        <v>5</v>
      </c>
      <c r="D9" s="6">
        <v>0</v>
      </c>
      <c r="E9" s="7">
        <f t="shared" ref="E9:E31" si="1">D9/C9</f>
        <v>0</v>
      </c>
      <c r="F9" s="47" t="str">
        <f t="shared" ref="F9:F10" si="2">ROUND(I9*100,0)&amp;-ROUND(J9*100,0)&amp;"%"</f>
        <v>0-43%</v>
      </c>
      <c r="G9" s="56">
        <f t="shared" si="0"/>
        <v>0.10339053997488488</v>
      </c>
      <c r="H9" s="57"/>
      <c r="I9" s="58">
        <f t="shared" ref="I9:I31" si="3">(((2*C9*(D9/C9))+3.841443202-(1.95996*SQRT(3.841443202+(4*C9*(D9/C9)*(1-(D9/C9))))))/(2*(C9+3.841443202)))</f>
        <v>1.1310371620259502E-11</v>
      </c>
      <c r="J9" s="58">
        <f t="shared" ref="J9:J31" si="4">(((2*C9*(D9/C9))+3.841443202+(1.95996*SQRT(3.841443202+(4*C9*(D9/C9)*(1-(D9/C9))))))/(2*(C9+3.841443202)))</f>
        <v>0.43448146576692781</v>
      </c>
      <c r="K9" s="59">
        <f t="shared" ref="K9:K31" si="5">E9-I9</f>
        <v>-1.1310371620259502E-11</v>
      </c>
      <c r="L9" s="59">
        <f t="shared" ref="L9:L31" si="6">J9-E9</f>
        <v>0.43448146576692781</v>
      </c>
      <c r="M9" s="54"/>
    </row>
    <row r="10" spans="1:13" x14ac:dyDescent="0.25">
      <c r="A10" s="87"/>
      <c r="B10" s="52" t="s">
        <v>81</v>
      </c>
      <c r="C10" s="6">
        <v>422</v>
      </c>
      <c r="D10" s="6">
        <v>28</v>
      </c>
      <c r="E10" s="7">
        <f t="shared" si="1"/>
        <v>6.6350710900473939E-2</v>
      </c>
      <c r="F10" s="47" t="str">
        <f t="shared" si="2"/>
        <v>5-9%</v>
      </c>
      <c r="G10" s="56">
        <f t="shared" si="0"/>
        <v>0.10339053997488488</v>
      </c>
      <c r="H10" s="57"/>
      <c r="I10" s="58">
        <f t="shared" si="3"/>
        <v>4.6301623315995168E-2</v>
      </c>
      <c r="J10" s="58">
        <f t="shared" si="4"/>
        <v>9.4223551387618454E-2</v>
      </c>
      <c r="K10" s="59">
        <f t="shared" si="5"/>
        <v>2.0049087584478771E-2</v>
      </c>
      <c r="L10" s="59">
        <f t="shared" si="6"/>
        <v>2.7872840487144515E-2</v>
      </c>
      <c r="M10" s="54"/>
    </row>
    <row r="11" spans="1:13" x14ac:dyDescent="0.25">
      <c r="A11" s="87"/>
      <c r="B11" s="53" t="s">
        <v>3</v>
      </c>
      <c r="C11" s="53">
        <f>SUM(C8:C10)</f>
        <v>899</v>
      </c>
      <c r="D11" s="53">
        <f>SUM(D8:D10)</f>
        <v>149</v>
      </c>
      <c r="E11" s="9">
        <f t="shared" si="1"/>
        <v>0.1657397107897664</v>
      </c>
      <c r="F11" s="48" t="str">
        <f t="shared" ref="F11:F31" si="7">ROUND(I11*100,0)&amp;-ROUND(J11*100,0)&amp;"%"</f>
        <v>14-19%</v>
      </c>
      <c r="G11" s="56">
        <f t="shared" si="0"/>
        <v>0.10339053997488488</v>
      </c>
      <c r="H11" s="57"/>
      <c r="I11" s="58">
        <f t="shared" si="3"/>
        <v>0.14286503516729213</v>
      </c>
      <c r="J11" s="58">
        <f t="shared" si="4"/>
        <v>0.19145883252258147</v>
      </c>
      <c r="K11" s="59">
        <f t="shared" si="5"/>
        <v>2.2874675622474278E-2</v>
      </c>
      <c r="L11" s="59">
        <f t="shared" si="6"/>
        <v>2.571912173281507E-2</v>
      </c>
      <c r="M11" s="54"/>
    </row>
    <row r="12" spans="1:13" x14ac:dyDescent="0.25">
      <c r="A12" s="87" t="s">
        <v>4</v>
      </c>
      <c r="B12" s="52" t="s">
        <v>82</v>
      </c>
      <c r="C12" s="6">
        <v>328</v>
      </c>
      <c r="D12" s="6">
        <v>41</v>
      </c>
      <c r="E12" s="7">
        <f t="shared" si="1"/>
        <v>0.125</v>
      </c>
      <c r="F12" s="47" t="str">
        <f t="shared" si="7"/>
        <v>9-17%</v>
      </c>
      <c r="G12" s="56">
        <f t="shared" si="0"/>
        <v>0.10339053997488488</v>
      </c>
      <c r="H12" s="57"/>
      <c r="I12" s="58">
        <f t="shared" si="3"/>
        <v>9.3494363667469896E-2</v>
      </c>
      <c r="J12" s="58">
        <f t="shared" si="4"/>
        <v>0.16518774177933596</v>
      </c>
      <c r="K12" s="59">
        <f t="shared" si="5"/>
        <v>3.1505636332530104E-2</v>
      </c>
      <c r="L12" s="59">
        <f t="shared" si="6"/>
        <v>4.0187741779335956E-2</v>
      </c>
      <c r="M12" s="54"/>
    </row>
    <row r="13" spans="1:13" x14ac:dyDescent="0.25">
      <c r="A13" s="87"/>
      <c r="B13" s="52" t="s">
        <v>83</v>
      </c>
      <c r="C13" s="6">
        <v>174</v>
      </c>
      <c r="D13" s="6">
        <v>9</v>
      </c>
      <c r="E13" s="7">
        <f t="shared" si="1"/>
        <v>5.1724137931034482E-2</v>
      </c>
      <c r="F13" s="47" t="str">
        <f t="shared" si="7"/>
        <v>3-10%</v>
      </c>
      <c r="G13" s="56">
        <f t="shared" si="0"/>
        <v>0.10339053997488488</v>
      </c>
      <c r="H13" s="57"/>
      <c r="I13" s="58">
        <f t="shared" si="3"/>
        <v>2.7447814066743501E-2</v>
      </c>
      <c r="J13" s="58">
        <f t="shared" si="4"/>
        <v>9.5366321990348349E-2</v>
      </c>
      <c r="K13" s="59">
        <f t="shared" si="5"/>
        <v>2.4276323864290981E-2</v>
      </c>
      <c r="L13" s="59">
        <f t="shared" si="6"/>
        <v>4.3642184059313867E-2</v>
      </c>
      <c r="M13" s="54"/>
    </row>
    <row r="14" spans="1:13" x14ac:dyDescent="0.25">
      <c r="A14" s="87"/>
      <c r="B14" s="52" t="s">
        <v>84</v>
      </c>
      <c r="C14" s="6">
        <v>265</v>
      </c>
      <c r="D14" s="6">
        <v>21</v>
      </c>
      <c r="E14" s="7">
        <f t="shared" si="1"/>
        <v>7.9245283018867921E-2</v>
      </c>
      <c r="F14" s="47" t="str">
        <f t="shared" si="7"/>
        <v>5-12%</v>
      </c>
      <c r="G14" s="56">
        <f t="shared" si="0"/>
        <v>0.10339053997488488</v>
      </c>
      <c r="H14" s="57"/>
      <c r="I14" s="58">
        <f t="shared" si="3"/>
        <v>5.2413213874452379E-2</v>
      </c>
      <c r="J14" s="58">
        <f t="shared" si="4"/>
        <v>0.11810157973776615</v>
      </c>
      <c r="K14" s="59">
        <f t="shared" si="5"/>
        <v>2.6832069144415542E-2</v>
      </c>
      <c r="L14" s="59">
        <f t="shared" si="6"/>
        <v>3.8856296718898231E-2</v>
      </c>
      <c r="M14" s="54"/>
    </row>
    <row r="15" spans="1:13" x14ac:dyDescent="0.25">
      <c r="A15" s="87"/>
      <c r="B15" s="52" t="s">
        <v>85</v>
      </c>
      <c r="C15" s="6">
        <v>143</v>
      </c>
      <c r="D15" s="6">
        <v>1</v>
      </c>
      <c r="E15" s="7">
        <f t="shared" si="1"/>
        <v>6.993006993006993E-3</v>
      </c>
      <c r="F15" s="47" t="str">
        <f t="shared" si="7"/>
        <v>0-4%</v>
      </c>
      <c r="G15" s="56">
        <f t="shared" si="0"/>
        <v>0.10339053997488488</v>
      </c>
      <c r="H15" s="57"/>
      <c r="I15" s="58">
        <f t="shared" si="3"/>
        <v>1.2355094090441636E-3</v>
      </c>
      <c r="J15" s="58">
        <f t="shared" si="4"/>
        <v>3.8545107524584822E-2</v>
      </c>
      <c r="K15" s="59">
        <f t="shared" si="5"/>
        <v>5.7574975839628298E-3</v>
      </c>
      <c r="L15" s="59">
        <f t="shared" si="6"/>
        <v>3.155210053157783E-2</v>
      </c>
      <c r="M15" s="54"/>
    </row>
    <row r="16" spans="1:13" x14ac:dyDescent="0.25">
      <c r="A16" s="87"/>
      <c r="B16" s="53" t="s">
        <v>5</v>
      </c>
      <c r="C16" s="53">
        <f>SUM(C12:C15)</f>
        <v>910</v>
      </c>
      <c r="D16" s="53">
        <f>SUM(D12:D15)</f>
        <v>72</v>
      </c>
      <c r="E16" s="9">
        <f t="shared" si="1"/>
        <v>7.9120879120879117E-2</v>
      </c>
      <c r="F16" s="48" t="str">
        <f t="shared" si="7"/>
        <v>6-10%</v>
      </c>
      <c r="G16" s="56">
        <f t="shared" si="0"/>
        <v>0.10339053997488488</v>
      </c>
      <c r="H16" s="57"/>
      <c r="I16" s="58">
        <f t="shared" si="3"/>
        <v>6.3300064773214995E-2</v>
      </c>
      <c r="J16" s="58">
        <f t="shared" si="4"/>
        <v>9.8480126201687404E-2</v>
      </c>
      <c r="K16" s="59">
        <f t="shared" si="5"/>
        <v>1.5820814347664122E-2</v>
      </c>
      <c r="L16" s="59">
        <f t="shared" si="6"/>
        <v>1.9359247080808287E-2</v>
      </c>
      <c r="M16" s="54"/>
    </row>
    <row r="17" spans="1:13" x14ac:dyDescent="0.25">
      <c r="A17" s="92" t="s">
        <v>6</v>
      </c>
      <c r="B17" s="52" t="s">
        <v>96</v>
      </c>
      <c r="C17" s="6">
        <v>0</v>
      </c>
      <c r="D17" s="6">
        <v>0</v>
      </c>
      <c r="E17" s="73" t="s">
        <v>46</v>
      </c>
      <c r="F17" s="47" t="s">
        <v>46</v>
      </c>
      <c r="G17" s="56">
        <f t="shared" si="0"/>
        <v>0.10339053997488488</v>
      </c>
      <c r="H17" s="57"/>
      <c r="I17" s="58" t="e">
        <f t="shared" si="3"/>
        <v>#DIV/0!</v>
      </c>
      <c r="J17" s="58" t="e">
        <f t="shared" si="4"/>
        <v>#DIV/0!</v>
      </c>
      <c r="K17" s="59" t="e">
        <f t="shared" si="5"/>
        <v>#VALUE!</v>
      </c>
      <c r="L17" s="59" t="e">
        <f t="shared" si="6"/>
        <v>#DIV/0!</v>
      </c>
      <c r="M17" s="54"/>
    </row>
    <row r="18" spans="1:13" x14ac:dyDescent="0.25">
      <c r="A18" s="93"/>
      <c r="B18" s="52" t="s">
        <v>97</v>
      </c>
      <c r="C18" s="6">
        <v>0</v>
      </c>
      <c r="D18" s="6">
        <v>0</v>
      </c>
      <c r="E18" s="73" t="s">
        <v>46</v>
      </c>
      <c r="F18" s="47" t="s">
        <v>46</v>
      </c>
      <c r="G18" s="56">
        <f t="shared" si="0"/>
        <v>0.10339053997488488</v>
      </c>
      <c r="H18" s="57"/>
      <c r="I18" s="58" t="e">
        <f t="shared" si="3"/>
        <v>#DIV/0!</v>
      </c>
      <c r="J18" s="58" t="e">
        <f t="shared" si="4"/>
        <v>#DIV/0!</v>
      </c>
      <c r="K18" s="59" t="e">
        <f t="shared" si="5"/>
        <v>#VALUE!</v>
      </c>
      <c r="L18" s="59" t="e">
        <f t="shared" si="6"/>
        <v>#DIV/0!</v>
      </c>
      <c r="M18" s="54"/>
    </row>
    <row r="19" spans="1:13" x14ac:dyDescent="0.25">
      <c r="A19" s="93"/>
      <c r="B19" s="52" t="s">
        <v>86</v>
      </c>
      <c r="C19" s="6">
        <v>60</v>
      </c>
      <c r="D19" s="6">
        <v>0</v>
      </c>
      <c r="E19" s="7">
        <f t="shared" si="1"/>
        <v>0</v>
      </c>
      <c r="F19" s="47" t="str">
        <f t="shared" si="7"/>
        <v>0-6%</v>
      </c>
      <c r="G19" s="56">
        <f t="shared" si="0"/>
        <v>0.10339053997488488</v>
      </c>
      <c r="H19" s="57"/>
      <c r="I19" s="58">
        <f t="shared" si="3"/>
        <v>1.5663807592448715E-12</v>
      </c>
      <c r="J19" s="58">
        <f t="shared" si="4"/>
        <v>6.0171622213259369E-2</v>
      </c>
      <c r="K19" s="59">
        <f t="shared" si="5"/>
        <v>-1.5663807592448715E-12</v>
      </c>
      <c r="L19" s="59">
        <f t="shared" si="6"/>
        <v>6.0171622213259369E-2</v>
      </c>
      <c r="M19" s="54"/>
    </row>
    <row r="20" spans="1:13" x14ac:dyDescent="0.25">
      <c r="A20" s="93"/>
      <c r="B20" s="52" t="s">
        <v>87</v>
      </c>
      <c r="C20" s="6">
        <v>70</v>
      </c>
      <c r="D20" s="6">
        <v>6</v>
      </c>
      <c r="E20" s="7">
        <f t="shared" si="1"/>
        <v>8.5714285714285715E-2</v>
      </c>
      <c r="F20" s="47" t="str">
        <f t="shared" si="7"/>
        <v>4-17%</v>
      </c>
      <c r="G20" s="56">
        <f t="shared" si="0"/>
        <v>0.10339053997488488</v>
      </c>
      <c r="H20" s="57"/>
      <c r="I20" s="58">
        <f t="shared" si="3"/>
        <v>3.9876729733548742E-2</v>
      </c>
      <c r="J20" s="58">
        <f t="shared" si="4"/>
        <v>0.17465649869569919</v>
      </c>
      <c r="K20" s="59">
        <f t="shared" si="5"/>
        <v>4.5837555980736973E-2</v>
      </c>
      <c r="L20" s="59">
        <f t="shared" si="6"/>
        <v>8.8942212981413471E-2</v>
      </c>
      <c r="M20" s="54"/>
    </row>
    <row r="21" spans="1:13" x14ac:dyDescent="0.25">
      <c r="A21" s="93"/>
      <c r="B21" s="52" t="s">
        <v>88</v>
      </c>
      <c r="C21" s="6">
        <v>97</v>
      </c>
      <c r="D21" s="6">
        <v>0</v>
      </c>
      <c r="E21" s="7">
        <f t="shared" si="1"/>
        <v>0</v>
      </c>
      <c r="F21" s="47" t="str">
        <f t="shared" si="7"/>
        <v>0-4%</v>
      </c>
      <c r="G21" s="56">
        <f t="shared" si="0"/>
        <v>0.10339053997488488</v>
      </c>
      <c r="H21" s="57"/>
      <c r="I21" s="58">
        <f t="shared" si="3"/>
        <v>9.9165586190315251E-13</v>
      </c>
      <c r="J21" s="58">
        <f t="shared" si="4"/>
        <v>3.8093893541418615E-2</v>
      </c>
      <c r="K21" s="59">
        <f t="shared" si="5"/>
        <v>-9.9165586190315251E-13</v>
      </c>
      <c r="L21" s="59">
        <f t="shared" si="6"/>
        <v>3.8093893541418615E-2</v>
      </c>
      <c r="M21" s="54"/>
    </row>
    <row r="22" spans="1:13" x14ac:dyDescent="0.25">
      <c r="A22" s="93"/>
      <c r="B22" s="52" t="s">
        <v>89</v>
      </c>
      <c r="C22" s="6">
        <v>29</v>
      </c>
      <c r="D22" s="6">
        <v>0</v>
      </c>
      <c r="E22" s="7">
        <f t="shared" si="1"/>
        <v>0</v>
      </c>
      <c r="F22" s="47" t="str">
        <f t="shared" si="7"/>
        <v>0-12%</v>
      </c>
      <c r="G22" s="56">
        <f t="shared" si="0"/>
        <v>0.10339053997488488</v>
      </c>
      <c r="H22" s="57"/>
      <c r="I22" s="58">
        <f t="shared" si="3"/>
        <v>3.0449334293551152E-12</v>
      </c>
      <c r="J22" s="58">
        <f t="shared" si="4"/>
        <v>0.11696937854625283</v>
      </c>
      <c r="K22" s="59">
        <f t="shared" si="5"/>
        <v>-3.0449334293551152E-12</v>
      </c>
      <c r="L22" s="59">
        <f t="shared" si="6"/>
        <v>0.11696937854625283</v>
      </c>
      <c r="M22" s="54"/>
    </row>
    <row r="23" spans="1:13" x14ac:dyDescent="0.25">
      <c r="A23" s="93"/>
      <c r="B23" s="52" t="s">
        <v>90</v>
      </c>
      <c r="C23" s="6">
        <v>83</v>
      </c>
      <c r="D23" s="6">
        <v>7</v>
      </c>
      <c r="E23" s="7">
        <f t="shared" si="1"/>
        <v>8.4337349397590355E-2</v>
      </c>
      <c r="F23" s="47" t="str">
        <f t="shared" si="7"/>
        <v>4-16%</v>
      </c>
      <c r="G23" s="56">
        <f t="shared" si="0"/>
        <v>0.10339053997488488</v>
      </c>
      <c r="H23" s="57"/>
      <c r="I23" s="58">
        <f t="shared" si="3"/>
        <v>4.145339464270853E-2</v>
      </c>
      <c r="J23" s="58">
        <f t="shared" si="4"/>
        <v>0.16399509336202678</v>
      </c>
      <c r="K23" s="59">
        <f t="shared" si="5"/>
        <v>4.2883954754881826E-2</v>
      </c>
      <c r="L23" s="59">
        <f t="shared" si="6"/>
        <v>7.9657743964436423E-2</v>
      </c>
      <c r="M23" s="54"/>
    </row>
    <row r="24" spans="1:13" x14ac:dyDescent="0.25">
      <c r="A24" s="93"/>
      <c r="B24" s="52" t="s">
        <v>91</v>
      </c>
      <c r="C24" s="6">
        <v>8</v>
      </c>
      <c r="D24" s="6">
        <v>1</v>
      </c>
      <c r="E24" s="7">
        <f t="shared" si="1"/>
        <v>0.125</v>
      </c>
      <c r="F24" s="47" t="str">
        <f t="shared" si="7"/>
        <v>2-47%</v>
      </c>
      <c r="G24" s="56">
        <f t="shared" si="0"/>
        <v>0.10339053997488488</v>
      </c>
      <c r="H24" s="57"/>
      <c r="I24" s="58">
        <f t="shared" si="3"/>
        <v>2.2417555915328728E-2</v>
      </c>
      <c r="J24" s="58">
        <f t="shared" si="4"/>
        <v>0.47088744942501604</v>
      </c>
      <c r="K24" s="59">
        <f t="shared" si="5"/>
        <v>0.10258244408467126</v>
      </c>
      <c r="L24" s="59">
        <f t="shared" si="6"/>
        <v>0.34588744942501604</v>
      </c>
      <c r="M24" s="54"/>
    </row>
    <row r="25" spans="1:13" x14ac:dyDescent="0.25">
      <c r="A25" s="93"/>
      <c r="B25" s="52" t="s">
        <v>92</v>
      </c>
      <c r="C25" s="6">
        <v>105</v>
      </c>
      <c r="D25" s="6">
        <v>7</v>
      </c>
      <c r="E25" s="7">
        <f t="shared" si="1"/>
        <v>6.6666666666666666E-2</v>
      </c>
      <c r="F25" s="47" t="str">
        <f t="shared" si="7"/>
        <v>3-13%</v>
      </c>
      <c r="G25" s="56">
        <f t="shared" si="0"/>
        <v>0.10339053997488488</v>
      </c>
      <c r="H25" s="57"/>
      <c r="I25" s="58">
        <f t="shared" si="3"/>
        <v>3.2665930651430697E-2</v>
      </c>
      <c r="J25" s="58">
        <f t="shared" si="4"/>
        <v>0.13125548271027818</v>
      </c>
      <c r="K25" s="59">
        <f t="shared" si="5"/>
        <v>3.4000736015235969E-2</v>
      </c>
      <c r="L25" s="59">
        <f t="shared" si="6"/>
        <v>6.4588816043611511E-2</v>
      </c>
      <c r="M25" s="54"/>
    </row>
    <row r="26" spans="1:13" x14ac:dyDescent="0.25">
      <c r="A26" s="93"/>
      <c r="B26" s="52" t="s">
        <v>93</v>
      </c>
      <c r="C26" s="6">
        <v>9</v>
      </c>
      <c r="D26" s="6">
        <v>0</v>
      </c>
      <c r="E26" s="7">
        <f t="shared" si="1"/>
        <v>0</v>
      </c>
      <c r="F26" s="47" t="str">
        <f t="shared" si="7"/>
        <v>0-30%</v>
      </c>
      <c r="G26" s="56">
        <f t="shared" si="0"/>
        <v>0.10339053997488488</v>
      </c>
      <c r="H26" s="57"/>
      <c r="I26" s="58">
        <f t="shared" si="3"/>
        <v>7.7872873555569292E-12</v>
      </c>
      <c r="J26" s="58">
        <f t="shared" si="4"/>
        <v>0.29914419598115821</v>
      </c>
      <c r="K26" s="59">
        <f t="shared" si="5"/>
        <v>-7.7872873555569292E-12</v>
      </c>
      <c r="L26" s="59">
        <f t="shared" si="6"/>
        <v>0.29914419598115821</v>
      </c>
      <c r="M26" s="54"/>
    </row>
    <row r="27" spans="1:13" x14ac:dyDescent="0.25">
      <c r="A27" s="93"/>
      <c r="B27" s="52" t="s">
        <v>94</v>
      </c>
      <c r="C27" s="6">
        <v>64</v>
      </c>
      <c r="D27" s="6">
        <v>5</v>
      </c>
      <c r="E27" s="7">
        <f t="shared" si="1"/>
        <v>7.8125E-2</v>
      </c>
      <c r="F27" s="47" t="str">
        <f t="shared" si="7"/>
        <v>3-17%</v>
      </c>
      <c r="G27" s="56">
        <f t="shared" si="0"/>
        <v>0.10339053997488488</v>
      </c>
      <c r="H27" s="57"/>
      <c r="I27" s="58">
        <f t="shared" si="3"/>
        <v>3.3831232096988621E-2</v>
      </c>
      <c r="J27" s="58">
        <f t="shared" si="4"/>
        <v>0.17019513510140183</v>
      </c>
      <c r="K27" s="59">
        <f t="shared" si="5"/>
        <v>4.4293767903011379E-2</v>
      </c>
      <c r="L27" s="59">
        <f t="shared" si="6"/>
        <v>9.2070135101401829E-2</v>
      </c>
      <c r="M27" s="54"/>
    </row>
    <row r="28" spans="1:13" x14ac:dyDescent="0.25">
      <c r="A28" s="93"/>
      <c r="B28" s="52" t="s">
        <v>95</v>
      </c>
      <c r="C28" s="6">
        <v>55</v>
      </c>
      <c r="D28" s="6">
        <v>0</v>
      </c>
      <c r="E28" s="7">
        <f t="shared" si="1"/>
        <v>0</v>
      </c>
      <c r="F28" s="47" t="str">
        <f t="shared" si="7"/>
        <v>0-7%</v>
      </c>
      <c r="G28" s="56">
        <f t="shared" si="0"/>
        <v>0.10339053997488488</v>
      </c>
      <c r="H28" s="57"/>
      <c r="I28" s="58">
        <f t="shared" si="3"/>
        <v>1.6994825896900865E-12</v>
      </c>
      <c r="J28" s="58">
        <f t="shared" si="4"/>
        <v>6.5284653007447485E-2</v>
      </c>
      <c r="K28" s="59">
        <f t="shared" si="5"/>
        <v>-1.6994825896900865E-12</v>
      </c>
      <c r="L28" s="59">
        <f t="shared" si="6"/>
        <v>6.5284653007447485E-2</v>
      </c>
      <c r="M28" s="54"/>
    </row>
    <row r="29" spans="1:13" x14ac:dyDescent="0.25">
      <c r="A29" s="94"/>
      <c r="B29" s="53" t="s">
        <v>7</v>
      </c>
      <c r="C29" s="53">
        <f>SUM(C17:C28)</f>
        <v>580</v>
      </c>
      <c r="D29" s="53">
        <f>SUM(D17:D28)</f>
        <v>26</v>
      </c>
      <c r="E29" s="9">
        <f t="shared" si="1"/>
        <v>4.4827586206896551E-2</v>
      </c>
      <c r="F29" s="48" t="str">
        <f t="shared" si="7"/>
        <v>3-6%</v>
      </c>
      <c r="G29" s="56">
        <f t="shared" si="0"/>
        <v>0.10339053997488488</v>
      </c>
      <c r="H29" s="57"/>
      <c r="I29" s="58">
        <f t="shared" si="3"/>
        <v>3.0772660294111305E-2</v>
      </c>
      <c r="J29" s="58">
        <f t="shared" si="4"/>
        <v>6.4872217013236214E-2</v>
      </c>
      <c r="K29" s="59">
        <f t="shared" si="5"/>
        <v>1.4054925912785246E-2</v>
      </c>
      <c r="L29" s="59">
        <f t="shared" si="6"/>
        <v>2.0044630806339662E-2</v>
      </c>
      <c r="M29" s="54"/>
    </row>
    <row r="30" spans="1:13" x14ac:dyDescent="0.25">
      <c r="A30" s="67" t="s">
        <v>110</v>
      </c>
      <c r="B30" s="52" t="s">
        <v>101</v>
      </c>
      <c r="C30" s="6">
        <v>0</v>
      </c>
      <c r="D30" s="6">
        <v>0</v>
      </c>
      <c r="E30" s="7">
        <v>0</v>
      </c>
      <c r="F30" s="47" t="s">
        <v>74</v>
      </c>
      <c r="G30" s="56">
        <f t="shared" si="0"/>
        <v>0.10339053997488488</v>
      </c>
      <c r="H30" s="57"/>
      <c r="I30" s="58" t="e">
        <f>(((2*C30*(D30/C30))+3.841443202-(1.95996*SQRT(3.841443202+(4*C30*(D30/C30)*(1-(D30/C30))))))/(2*(C30+3.841443202)))</f>
        <v>#DIV/0!</v>
      </c>
      <c r="J30" s="58" t="e">
        <f>(((2*C30*(D30/C30))+3.841443202+(1.95996*SQRT(3.841443202+(4*C30*(D30/C30)*(1-(D30/C30))))))/(2*(C30+3.841443202)))</f>
        <v>#DIV/0!</v>
      </c>
      <c r="K30" s="59" t="e">
        <f>E30-I30</f>
        <v>#DIV/0!</v>
      </c>
      <c r="L30" s="59" t="e">
        <f>J30-E30</f>
        <v>#DIV/0!</v>
      </c>
      <c r="M30" s="54"/>
    </row>
    <row r="31" spans="1:13" x14ac:dyDescent="0.25">
      <c r="A31" s="37" t="s">
        <v>8</v>
      </c>
      <c r="B31" s="6"/>
      <c r="C31" s="8">
        <f>SUM(C11,C16,C29)</f>
        <v>2389</v>
      </c>
      <c r="D31" s="8">
        <f>SUM(D11,D16,D29)</f>
        <v>247</v>
      </c>
      <c r="E31" s="9">
        <f t="shared" si="1"/>
        <v>0.10339053997488488</v>
      </c>
      <c r="F31" s="48" t="str">
        <f t="shared" si="7"/>
        <v>9-12%</v>
      </c>
      <c r="G31" s="54"/>
      <c r="H31" s="54"/>
      <c r="I31" s="58">
        <f t="shared" si="3"/>
        <v>9.1811421263271339E-2</v>
      </c>
      <c r="J31" s="58">
        <f t="shared" si="4"/>
        <v>0.11624308423535019</v>
      </c>
      <c r="K31" s="59">
        <f t="shared" si="5"/>
        <v>1.1579118711613545E-2</v>
      </c>
      <c r="L31" s="59">
        <f t="shared" si="6"/>
        <v>1.285254426046531E-2</v>
      </c>
      <c r="M31" s="54"/>
    </row>
    <row r="32" spans="1:13" x14ac:dyDescent="0.25">
      <c r="A32" s="74" t="s">
        <v>77</v>
      </c>
      <c r="B32" s="72"/>
      <c r="C32" s="69"/>
      <c r="D32" s="69"/>
      <c r="E32" s="69"/>
      <c r="F32" s="69"/>
      <c r="G32" s="69"/>
      <c r="H32" s="69"/>
      <c r="I32" s="69"/>
      <c r="J32" s="69"/>
      <c r="K32" s="69"/>
    </row>
    <row r="33" spans="1:11" x14ac:dyDescent="0.25">
      <c r="A33" s="78" t="s">
        <v>114</v>
      </c>
      <c r="B33" s="69"/>
      <c r="C33" s="69"/>
      <c r="D33" s="69"/>
      <c r="E33" s="69"/>
      <c r="F33" s="69"/>
      <c r="G33" s="69"/>
      <c r="H33" s="69"/>
      <c r="I33" s="69"/>
      <c r="J33" s="69"/>
      <c r="K33" s="69"/>
    </row>
    <row r="34" spans="1:11" x14ac:dyDescent="0.25">
      <c r="A34" s="69" t="s">
        <v>115</v>
      </c>
      <c r="B34" s="69"/>
      <c r="C34" s="69"/>
      <c r="D34" s="69"/>
      <c r="E34" s="69"/>
      <c r="F34" s="69"/>
      <c r="G34" s="69"/>
      <c r="H34" s="69"/>
      <c r="I34" s="69"/>
      <c r="J34" s="69"/>
      <c r="K34" s="69"/>
    </row>
    <row r="35" spans="1:11" x14ac:dyDescent="0.25">
      <c r="A35" s="68"/>
      <c r="B35" s="68"/>
      <c r="C35" s="68"/>
      <c r="D35" s="68"/>
      <c r="E35" s="68"/>
      <c r="F35" s="68"/>
      <c r="G35" s="68"/>
      <c r="H35" s="68"/>
      <c r="I35" s="68"/>
      <c r="J35" s="68"/>
      <c r="K35" s="68"/>
    </row>
    <row r="36" spans="1:11" x14ac:dyDescent="0.25">
      <c r="A36" s="69"/>
      <c r="B36" s="69"/>
      <c r="C36" s="86" t="s">
        <v>107</v>
      </c>
      <c r="D36" s="95"/>
      <c r="E36" s="95"/>
      <c r="F36" s="86" t="s">
        <v>116</v>
      </c>
      <c r="G36" s="86"/>
      <c r="H36" s="86"/>
      <c r="I36" s="86" t="s">
        <v>109</v>
      </c>
      <c r="J36" s="86"/>
      <c r="K36" s="86"/>
    </row>
    <row r="37" spans="1:11" ht="15" customHeight="1" x14ac:dyDescent="0.25">
      <c r="A37" s="87" t="s">
        <v>0</v>
      </c>
      <c r="B37" s="87" t="s">
        <v>1</v>
      </c>
      <c r="C37" s="88" t="s">
        <v>103</v>
      </c>
      <c r="D37" s="88" t="s">
        <v>104</v>
      </c>
      <c r="E37" s="88" t="s">
        <v>105</v>
      </c>
      <c r="F37" s="88" t="s">
        <v>103</v>
      </c>
      <c r="G37" s="88" t="s">
        <v>104</v>
      </c>
      <c r="H37" s="88" t="s">
        <v>105</v>
      </c>
      <c r="I37" s="88" t="s">
        <v>103</v>
      </c>
      <c r="J37" s="88" t="s">
        <v>104</v>
      </c>
      <c r="K37" s="88" t="s">
        <v>105</v>
      </c>
    </row>
    <row r="38" spans="1:11" x14ac:dyDescent="0.25">
      <c r="A38" s="87"/>
      <c r="B38" s="87"/>
      <c r="C38" s="89"/>
      <c r="D38" s="89"/>
      <c r="E38" s="89"/>
      <c r="F38" s="89"/>
      <c r="G38" s="89"/>
      <c r="H38" s="89"/>
      <c r="I38" s="89"/>
      <c r="J38" s="89"/>
      <c r="K38" s="89"/>
    </row>
    <row r="39" spans="1:11" x14ac:dyDescent="0.25">
      <c r="A39" s="87"/>
      <c r="B39" s="87"/>
      <c r="C39" s="89"/>
      <c r="D39" s="89"/>
      <c r="E39" s="89"/>
      <c r="F39" s="89"/>
      <c r="G39" s="89"/>
      <c r="H39" s="89"/>
      <c r="I39" s="89"/>
      <c r="J39" s="89"/>
      <c r="K39" s="89"/>
    </row>
    <row r="40" spans="1:11" x14ac:dyDescent="0.25">
      <c r="A40" s="87"/>
      <c r="B40" s="87"/>
      <c r="C40" s="90"/>
      <c r="D40" s="90"/>
      <c r="E40" s="90"/>
      <c r="F40" s="90"/>
      <c r="G40" s="90"/>
      <c r="H40" s="90"/>
      <c r="I40" s="90"/>
      <c r="J40" s="90"/>
      <c r="K40" s="90"/>
    </row>
    <row r="41" spans="1:11" x14ac:dyDescent="0.25">
      <c r="A41" s="87" t="s">
        <v>2</v>
      </c>
      <c r="B41" s="75" t="s">
        <v>80</v>
      </c>
      <c r="C41" s="70">
        <v>0</v>
      </c>
      <c r="D41" s="70">
        <v>0</v>
      </c>
      <c r="E41" s="81" t="s">
        <v>117</v>
      </c>
      <c r="F41" s="70">
        <v>4</v>
      </c>
      <c r="G41" s="70">
        <v>0</v>
      </c>
      <c r="H41" s="81" t="s">
        <v>117</v>
      </c>
      <c r="I41" s="70">
        <v>468</v>
      </c>
      <c r="J41" s="70">
        <v>121</v>
      </c>
      <c r="K41" s="79">
        <v>0.25854700854700857</v>
      </c>
    </row>
    <row r="42" spans="1:11" x14ac:dyDescent="0.25">
      <c r="A42" s="87"/>
      <c r="B42" s="75" t="s">
        <v>102</v>
      </c>
      <c r="C42" s="70">
        <v>3</v>
      </c>
      <c r="D42" s="70">
        <v>0</v>
      </c>
      <c r="E42" s="81" t="s">
        <v>117</v>
      </c>
      <c r="F42" s="70">
        <v>2</v>
      </c>
      <c r="G42" s="70">
        <v>0</v>
      </c>
      <c r="H42" s="81" t="s">
        <v>117</v>
      </c>
      <c r="I42" s="70">
        <v>0</v>
      </c>
      <c r="J42" s="70">
        <v>0</v>
      </c>
      <c r="K42" s="81" t="s">
        <v>117</v>
      </c>
    </row>
    <row r="43" spans="1:11" x14ac:dyDescent="0.25">
      <c r="A43" s="87"/>
      <c r="B43" s="76" t="s">
        <v>81</v>
      </c>
      <c r="C43" s="70">
        <v>4</v>
      </c>
      <c r="D43" s="70">
        <v>0</v>
      </c>
      <c r="E43" s="81" t="s">
        <v>117</v>
      </c>
      <c r="F43" s="70">
        <v>4</v>
      </c>
      <c r="G43" s="70">
        <v>0</v>
      </c>
      <c r="H43" s="81" t="s">
        <v>117</v>
      </c>
      <c r="I43" s="70">
        <v>414</v>
      </c>
      <c r="J43" s="70">
        <v>28</v>
      </c>
      <c r="K43" s="79">
        <v>6.7632850241545889E-2</v>
      </c>
    </row>
    <row r="44" spans="1:11" x14ac:dyDescent="0.25">
      <c r="A44" s="87"/>
      <c r="B44" s="77" t="s">
        <v>3</v>
      </c>
      <c r="C44" s="77">
        <v>7</v>
      </c>
      <c r="D44" s="77">
        <v>0</v>
      </c>
      <c r="E44" s="81" t="s">
        <v>117</v>
      </c>
      <c r="F44" s="77">
        <v>10</v>
      </c>
      <c r="G44" s="77">
        <v>0</v>
      </c>
      <c r="H44" s="81" t="s">
        <v>117</v>
      </c>
      <c r="I44" s="77">
        <v>882</v>
      </c>
      <c r="J44" s="77">
        <v>149</v>
      </c>
      <c r="K44" s="80">
        <v>0.16893424036281179</v>
      </c>
    </row>
    <row r="45" spans="1:11" x14ac:dyDescent="0.25">
      <c r="A45" s="87" t="s">
        <v>4</v>
      </c>
      <c r="B45" s="76" t="s">
        <v>82</v>
      </c>
      <c r="C45" s="70">
        <v>0</v>
      </c>
      <c r="D45" s="70">
        <v>0</v>
      </c>
      <c r="E45" s="81" t="s">
        <v>117</v>
      </c>
      <c r="F45" s="70">
        <v>0</v>
      </c>
      <c r="G45" s="70">
        <v>0</v>
      </c>
      <c r="H45" s="81" t="s">
        <v>117</v>
      </c>
      <c r="I45" s="70">
        <v>328</v>
      </c>
      <c r="J45" s="70">
        <v>41</v>
      </c>
      <c r="K45" s="79">
        <v>0.125</v>
      </c>
    </row>
    <row r="46" spans="1:11" x14ac:dyDescent="0.25">
      <c r="A46" s="87"/>
      <c r="B46" s="76" t="s">
        <v>83</v>
      </c>
      <c r="C46" s="70">
        <v>0</v>
      </c>
      <c r="D46" s="70">
        <v>0</v>
      </c>
      <c r="E46" s="81" t="s">
        <v>117</v>
      </c>
      <c r="F46" s="70">
        <v>0</v>
      </c>
      <c r="G46" s="70">
        <v>0</v>
      </c>
      <c r="H46" s="81" t="s">
        <v>117</v>
      </c>
      <c r="I46" s="70">
        <v>174</v>
      </c>
      <c r="J46" s="70">
        <v>9</v>
      </c>
      <c r="K46" s="79">
        <v>5.1724137931034482E-2</v>
      </c>
    </row>
    <row r="47" spans="1:11" x14ac:dyDescent="0.25">
      <c r="A47" s="87"/>
      <c r="B47" s="76" t="s">
        <v>84</v>
      </c>
      <c r="C47" s="70">
        <v>0</v>
      </c>
      <c r="D47" s="70">
        <v>0</v>
      </c>
      <c r="E47" s="81" t="s">
        <v>117</v>
      </c>
      <c r="F47" s="70">
        <v>0</v>
      </c>
      <c r="G47" s="70">
        <v>0</v>
      </c>
      <c r="H47" s="81" t="s">
        <v>117</v>
      </c>
      <c r="I47" s="70">
        <v>265</v>
      </c>
      <c r="J47" s="70">
        <v>21</v>
      </c>
      <c r="K47" s="79">
        <v>7.9245283018867921E-2</v>
      </c>
    </row>
    <row r="48" spans="1:11" x14ac:dyDescent="0.25">
      <c r="A48" s="87"/>
      <c r="B48" s="76" t="s">
        <v>85</v>
      </c>
      <c r="C48" s="70">
        <v>0</v>
      </c>
      <c r="D48" s="70">
        <v>0</v>
      </c>
      <c r="E48" s="81" t="s">
        <v>117</v>
      </c>
      <c r="F48" s="70">
        <v>1</v>
      </c>
      <c r="G48" s="70">
        <v>0</v>
      </c>
      <c r="H48" s="81" t="s">
        <v>117</v>
      </c>
      <c r="I48" s="70">
        <v>142</v>
      </c>
      <c r="J48" s="70">
        <v>1</v>
      </c>
      <c r="K48" s="79">
        <v>7.0422535211267607E-3</v>
      </c>
    </row>
    <row r="49" spans="1:11" x14ac:dyDescent="0.25">
      <c r="A49" s="87"/>
      <c r="B49" s="77" t="s">
        <v>5</v>
      </c>
      <c r="C49" s="77">
        <v>0</v>
      </c>
      <c r="D49" s="77">
        <v>0</v>
      </c>
      <c r="E49" s="81" t="s">
        <v>117</v>
      </c>
      <c r="F49" s="77">
        <v>1</v>
      </c>
      <c r="G49" s="77">
        <v>0</v>
      </c>
      <c r="H49" s="81" t="s">
        <v>117</v>
      </c>
      <c r="I49" s="77">
        <v>909</v>
      </c>
      <c r="J49" s="77">
        <v>72</v>
      </c>
      <c r="K49" s="80">
        <v>7.9207920792079209E-2</v>
      </c>
    </row>
    <row r="50" spans="1:11" x14ac:dyDescent="0.25">
      <c r="A50" s="93"/>
      <c r="B50" s="76" t="s">
        <v>86</v>
      </c>
      <c r="C50" s="70">
        <v>0</v>
      </c>
      <c r="D50" s="70">
        <v>0</v>
      </c>
      <c r="E50" s="81" t="s">
        <v>117</v>
      </c>
      <c r="F50" s="70">
        <v>0</v>
      </c>
      <c r="G50" s="70">
        <v>0</v>
      </c>
      <c r="H50" s="81" t="s">
        <v>117</v>
      </c>
      <c r="I50" s="70">
        <v>60</v>
      </c>
      <c r="J50" s="70">
        <v>0</v>
      </c>
      <c r="K50" s="81" t="s">
        <v>117</v>
      </c>
    </row>
    <row r="51" spans="1:11" x14ac:dyDescent="0.25">
      <c r="A51" s="93"/>
      <c r="B51" s="76" t="s">
        <v>87</v>
      </c>
      <c r="C51" s="70">
        <v>0</v>
      </c>
      <c r="D51" s="70">
        <v>0</v>
      </c>
      <c r="E51" s="81" t="s">
        <v>117</v>
      </c>
      <c r="F51" s="70">
        <v>2</v>
      </c>
      <c r="G51" s="70">
        <v>0</v>
      </c>
      <c r="H51" s="81" t="s">
        <v>117</v>
      </c>
      <c r="I51" s="70">
        <v>68</v>
      </c>
      <c r="J51" s="70">
        <v>6</v>
      </c>
      <c r="K51" s="79">
        <v>8.8235294117647065E-2</v>
      </c>
    </row>
    <row r="52" spans="1:11" x14ac:dyDescent="0.25">
      <c r="A52" s="93"/>
      <c r="B52" s="76" t="s">
        <v>88</v>
      </c>
      <c r="C52" s="70">
        <v>0</v>
      </c>
      <c r="D52" s="70">
        <v>0</v>
      </c>
      <c r="E52" s="81" t="s">
        <v>117</v>
      </c>
      <c r="F52" s="70">
        <v>0</v>
      </c>
      <c r="G52" s="70">
        <v>0</v>
      </c>
      <c r="H52" s="81" t="s">
        <v>117</v>
      </c>
      <c r="I52" s="70">
        <v>97</v>
      </c>
      <c r="J52" s="70">
        <v>0</v>
      </c>
      <c r="K52" s="81" t="s">
        <v>117</v>
      </c>
    </row>
    <row r="53" spans="1:11" x14ac:dyDescent="0.25">
      <c r="A53" s="93"/>
      <c r="B53" s="76" t="s">
        <v>89</v>
      </c>
      <c r="C53" s="70">
        <v>0</v>
      </c>
      <c r="D53" s="70">
        <v>0</v>
      </c>
      <c r="E53" s="81" t="s">
        <v>117</v>
      </c>
      <c r="F53" s="70">
        <v>0</v>
      </c>
      <c r="G53" s="70">
        <v>0</v>
      </c>
      <c r="H53" s="81" t="s">
        <v>117</v>
      </c>
      <c r="I53" s="70">
        <v>29</v>
      </c>
      <c r="J53" s="70">
        <v>0</v>
      </c>
      <c r="K53" s="81" t="s">
        <v>117</v>
      </c>
    </row>
    <row r="54" spans="1:11" x14ac:dyDescent="0.25">
      <c r="A54" s="93"/>
      <c r="B54" s="76" t="s">
        <v>90</v>
      </c>
      <c r="C54" s="70">
        <v>0</v>
      </c>
      <c r="D54" s="70">
        <v>0</v>
      </c>
      <c r="E54" s="81" t="s">
        <v>117</v>
      </c>
      <c r="F54" s="70">
        <v>0</v>
      </c>
      <c r="G54" s="70">
        <v>0</v>
      </c>
      <c r="H54" s="81" t="s">
        <v>117</v>
      </c>
      <c r="I54" s="70">
        <v>83</v>
      </c>
      <c r="J54" s="70">
        <v>7</v>
      </c>
      <c r="K54" s="79">
        <v>8.4337349397590355E-2</v>
      </c>
    </row>
    <row r="55" spans="1:11" x14ac:dyDescent="0.25">
      <c r="A55" s="93"/>
      <c r="B55" s="76" t="s">
        <v>91</v>
      </c>
      <c r="C55" s="70">
        <v>0</v>
      </c>
      <c r="D55" s="70">
        <v>0</v>
      </c>
      <c r="E55" s="81" t="s">
        <v>117</v>
      </c>
      <c r="F55" s="70">
        <v>0</v>
      </c>
      <c r="G55" s="70">
        <v>0</v>
      </c>
      <c r="H55" s="81" t="s">
        <v>117</v>
      </c>
      <c r="I55" s="70">
        <v>8</v>
      </c>
      <c r="J55" s="70">
        <v>1</v>
      </c>
      <c r="K55" s="79">
        <v>0.125</v>
      </c>
    </row>
    <row r="56" spans="1:11" x14ac:dyDescent="0.25">
      <c r="A56" s="93"/>
      <c r="B56" s="76" t="s">
        <v>92</v>
      </c>
      <c r="C56" s="70">
        <v>0</v>
      </c>
      <c r="D56" s="70">
        <v>0</v>
      </c>
      <c r="E56" s="81" t="s">
        <v>117</v>
      </c>
      <c r="F56" s="70">
        <v>1</v>
      </c>
      <c r="G56" s="70">
        <v>0</v>
      </c>
      <c r="H56" s="81" t="s">
        <v>117</v>
      </c>
      <c r="I56" s="70">
        <v>104</v>
      </c>
      <c r="J56" s="70">
        <v>7</v>
      </c>
      <c r="K56" s="79">
        <v>6.7307692307692304E-2</v>
      </c>
    </row>
    <row r="57" spans="1:11" x14ac:dyDescent="0.25">
      <c r="A57" s="93"/>
      <c r="B57" s="76" t="s">
        <v>93</v>
      </c>
      <c r="C57" s="70">
        <v>0</v>
      </c>
      <c r="D57" s="70">
        <v>0</v>
      </c>
      <c r="E57" s="81" t="s">
        <v>117</v>
      </c>
      <c r="F57" s="70">
        <v>0</v>
      </c>
      <c r="G57" s="70">
        <v>0</v>
      </c>
      <c r="H57" s="81" t="s">
        <v>117</v>
      </c>
      <c r="I57" s="70">
        <v>9</v>
      </c>
      <c r="J57" s="70">
        <v>0</v>
      </c>
      <c r="K57" s="81" t="s">
        <v>117</v>
      </c>
    </row>
    <row r="58" spans="1:11" x14ac:dyDescent="0.25">
      <c r="A58" s="93"/>
      <c r="B58" s="76" t="s">
        <v>94</v>
      </c>
      <c r="C58" s="70">
        <v>0</v>
      </c>
      <c r="D58" s="70">
        <v>0</v>
      </c>
      <c r="E58" s="81" t="s">
        <v>117</v>
      </c>
      <c r="F58" s="70">
        <v>2</v>
      </c>
      <c r="G58" s="70">
        <v>0</v>
      </c>
      <c r="H58" s="81" t="s">
        <v>117</v>
      </c>
      <c r="I58" s="70">
        <v>62</v>
      </c>
      <c r="J58" s="70">
        <v>5</v>
      </c>
      <c r="K58" s="79">
        <v>8.0645161290322578E-2</v>
      </c>
    </row>
    <row r="59" spans="1:11" x14ac:dyDescent="0.25">
      <c r="A59" s="93"/>
      <c r="B59" s="76" t="s">
        <v>95</v>
      </c>
      <c r="C59" s="70">
        <v>0</v>
      </c>
      <c r="D59" s="70">
        <v>0</v>
      </c>
      <c r="E59" s="81" t="s">
        <v>117</v>
      </c>
      <c r="F59" s="70">
        <v>0</v>
      </c>
      <c r="G59" s="70">
        <v>0</v>
      </c>
      <c r="H59" s="81" t="s">
        <v>117</v>
      </c>
      <c r="I59" s="70">
        <v>55</v>
      </c>
      <c r="J59" s="70">
        <v>0</v>
      </c>
      <c r="K59" s="81" t="s">
        <v>117</v>
      </c>
    </row>
    <row r="60" spans="1:11" x14ac:dyDescent="0.25">
      <c r="A60" s="94"/>
      <c r="B60" s="77" t="s">
        <v>7</v>
      </c>
      <c r="C60" s="77">
        <v>0</v>
      </c>
      <c r="D60" s="77">
        <v>0</v>
      </c>
      <c r="E60" s="81" t="s">
        <v>117</v>
      </c>
      <c r="F60" s="77">
        <v>5</v>
      </c>
      <c r="G60" s="77">
        <v>0</v>
      </c>
      <c r="H60" s="81" t="s">
        <v>117</v>
      </c>
      <c r="I60" s="77">
        <v>575</v>
      </c>
      <c r="J60" s="77">
        <v>26</v>
      </c>
      <c r="K60" s="80">
        <v>4.5217391304347827E-2</v>
      </c>
    </row>
    <row r="61" spans="1:11" x14ac:dyDescent="0.25">
      <c r="A61" s="82" t="s">
        <v>118</v>
      </c>
      <c r="B61" s="70"/>
      <c r="C61" s="71">
        <v>7</v>
      </c>
      <c r="D61" s="71">
        <v>0</v>
      </c>
      <c r="E61" s="81" t="s">
        <v>117</v>
      </c>
      <c r="F61" s="71">
        <v>16</v>
      </c>
      <c r="G61" s="71">
        <v>0</v>
      </c>
      <c r="H61" s="81" t="s">
        <v>117</v>
      </c>
      <c r="I61" s="71">
        <v>2366</v>
      </c>
      <c r="J61" s="71">
        <v>247</v>
      </c>
      <c r="K61" s="80">
        <v>0.1043956043956044</v>
      </c>
    </row>
    <row r="62" spans="1:11" x14ac:dyDescent="0.25">
      <c r="A62" s="68"/>
      <c r="B62" s="68"/>
      <c r="C62" s="68"/>
      <c r="D62" s="68"/>
      <c r="E62" s="68"/>
      <c r="F62" s="68"/>
      <c r="G62" s="68"/>
      <c r="H62" s="68"/>
      <c r="I62" s="68"/>
      <c r="J62" s="68"/>
      <c r="K62" s="68"/>
    </row>
    <row r="63" spans="1:11" x14ac:dyDescent="0.25">
      <c r="A63" s="68"/>
      <c r="B63" s="68"/>
      <c r="C63" s="68"/>
      <c r="D63" s="68"/>
      <c r="E63" s="68"/>
      <c r="F63" s="68"/>
      <c r="G63" s="68"/>
      <c r="H63" s="68"/>
      <c r="I63" s="68"/>
      <c r="J63" s="68"/>
      <c r="K63" s="68"/>
    </row>
    <row r="64" spans="1:11" x14ac:dyDescent="0.25">
      <c r="A64" s="68"/>
      <c r="B64" s="68"/>
      <c r="C64" s="68"/>
      <c r="D64" s="68"/>
      <c r="E64" s="68"/>
      <c r="F64" s="68"/>
      <c r="G64" s="68"/>
      <c r="H64" s="68"/>
      <c r="I64" s="68"/>
      <c r="J64" s="68"/>
      <c r="K64" s="68"/>
    </row>
    <row r="65" spans="1:11" x14ac:dyDescent="0.25">
      <c r="A65" s="68"/>
      <c r="B65" s="68"/>
      <c r="C65" s="68"/>
      <c r="D65" s="68"/>
      <c r="E65" s="68"/>
      <c r="F65" s="68"/>
      <c r="G65" s="68"/>
      <c r="H65" s="68"/>
      <c r="I65" s="68"/>
      <c r="J65" s="68"/>
      <c r="K65" s="68"/>
    </row>
    <row r="66" spans="1:11" x14ac:dyDescent="0.25">
      <c r="A66" s="68"/>
      <c r="B66" s="68"/>
      <c r="C66" s="68"/>
      <c r="D66" s="68"/>
      <c r="E66" s="68"/>
      <c r="F66" s="68"/>
      <c r="G66" s="68"/>
      <c r="H66" s="68"/>
      <c r="I66" s="68"/>
      <c r="J66" s="68"/>
      <c r="K66" s="68"/>
    </row>
    <row r="67" spans="1:11" x14ac:dyDescent="0.25">
      <c r="A67" s="68"/>
      <c r="B67" s="68"/>
      <c r="C67" s="68"/>
      <c r="D67" s="68"/>
      <c r="E67" s="68"/>
      <c r="F67" s="68"/>
      <c r="G67" s="68"/>
      <c r="H67" s="68"/>
      <c r="I67" s="68"/>
      <c r="J67" s="68"/>
      <c r="K67" s="68"/>
    </row>
    <row r="68" spans="1:11" x14ac:dyDescent="0.25">
      <c r="A68" s="68"/>
      <c r="B68" s="68"/>
      <c r="C68" s="68"/>
      <c r="D68" s="68"/>
      <c r="E68" s="68"/>
      <c r="F68" s="68"/>
      <c r="G68" s="68"/>
      <c r="H68" s="68"/>
      <c r="I68" s="68"/>
      <c r="J68" s="68"/>
      <c r="K68" s="68"/>
    </row>
    <row r="69" spans="1:11" x14ac:dyDescent="0.25">
      <c r="A69" s="68"/>
      <c r="B69" s="68"/>
      <c r="C69" s="68"/>
      <c r="D69" s="68"/>
      <c r="E69" s="68"/>
      <c r="F69" s="68"/>
      <c r="G69" s="68"/>
      <c r="H69" s="68"/>
      <c r="I69" s="68"/>
      <c r="J69" s="68"/>
      <c r="K69" s="68"/>
    </row>
    <row r="70" spans="1:11" x14ac:dyDescent="0.25">
      <c r="A70" s="68"/>
      <c r="B70" s="68"/>
      <c r="C70" s="68"/>
      <c r="D70" s="68"/>
      <c r="E70" s="68"/>
      <c r="F70" s="68"/>
      <c r="G70" s="68"/>
      <c r="H70" s="68"/>
      <c r="I70" s="68"/>
      <c r="J70" s="68"/>
      <c r="K70" s="68"/>
    </row>
    <row r="71" spans="1:11" x14ac:dyDescent="0.25">
      <c r="A71" s="68"/>
      <c r="B71" s="68"/>
      <c r="C71" s="68"/>
      <c r="D71" s="68"/>
      <c r="E71" s="68"/>
      <c r="F71" s="68"/>
      <c r="G71" s="68"/>
      <c r="H71" s="68"/>
      <c r="I71" s="68"/>
      <c r="J71" s="68"/>
      <c r="K71" s="68"/>
    </row>
    <row r="72" spans="1:11" x14ac:dyDescent="0.25">
      <c r="A72" s="68"/>
      <c r="B72" s="68"/>
      <c r="C72" s="68"/>
      <c r="D72" s="68"/>
      <c r="E72" s="68"/>
      <c r="F72" s="68"/>
      <c r="G72" s="68"/>
      <c r="H72" s="68"/>
      <c r="I72" s="68"/>
      <c r="J72" s="68"/>
      <c r="K72" s="68"/>
    </row>
    <row r="73" spans="1:11" x14ac:dyDescent="0.25">
      <c r="A73" s="68"/>
      <c r="B73" s="68"/>
      <c r="C73" s="68"/>
      <c r="D73" s="68"/>
      <c r="E73" s="68"/>
      <c r="F73" s="68"/>
      <c r="G73" s="68"/>
      <c r="H73" s="68"/>
      <c r="I73" s="68"/>
      <c r="J73" s="68"/>
      <c r="K73" s="68"/>
    </row>
    <row r="74" spans="1:11" x14ac:dyDescent="0.25">
      <c r="A74" s="68"/>
      <c r="B74" s="68"/>
      <c r="C74" s="68"/>
      <c r="D74" s="68"/>
      <c r="E74" s="68"/>
      <c r="F74" s="68"/>
      <c r="G74" s="68"/>
      <c r="H74" s="68"/>
      <c r="I74" s="68"/>
      <c r="J74" s="68"/>
      <c r="K74" s="68"/>
    </row>
    <row r="75" spans="1:11" x14ac:dyDescent="0.25">
      <c r="A75" s="68"/>
      <c r="B75" s="68"/>
      <c r="C75" s="68"/>
      <c r="D75" s="68"/>
      <c r="E75" s="68"/>
      <c r="F75" s="68"/>
      <c r="G75" s="68"/>
      <c r="H75" s="68"/>
      <c r="I75" s="68"/>
      <c r="J75" s="68"/>
      <c r="K75" s="68"/>
    </row>
    <row r="76" spans="1:11" x14ac:dyDescent="0.25">
      <c r="A76" s="68"/>
      <c r="B76" s="68"/>
      <c r="C76" s="68"/>
      <c r="D76" s="68"/>
      <c r="E76" s="68"/>
      <c r="F76" s="68"/>
      <c r="G76" s="68"/>
      <c r="H76" s="68"/>
      <c r="I76" s="68"/>
      <c r="J76" s="68"/>
      <c r="K76" s="68"/>
    </row>
  </sheetData>
  <mergeCells count="26">
    <mergeCell ref="A45:A49"/>
    <mergeCell ref="A50:A60"/>
    <mergeCell ref="C36:E36"/>
    <mergeCell ref="F36:H36"/>
    <mergeCell ref="I36:K36"/>
    <mergeCell ref="A37:A40"/>
    <mergeCell ref="B37:B40"/>
    <mergeCell ref="C37:C40"/>
    <mergeCell ref="D37:D40"/>
    <mergeCell ref="E37:E40"/>
    <mergeCell ref="F37:F40"/>
    <mergeCell ref="G37:G40"/>
    <mergeCell ref="H37:H40"/>
    <mergeCell ref="I37:I40"/>
    <mergeCell ref="J37:J40"/>
    <mergeCell ref="K37:K40"/>
    <mergeCell ref="D4:D7"/>
    <mergeCell ref="E4:E7"/>
    <mergeCell ref="F4:F7"/>
    <mergeCell ref="C4:C7"/>
    <mergeCell ref="A41:A44"/>
    <mergeCell ref="A12:A16"/>
    <mergeCell ref="A4:A7"/>
    <mergeCell ref="B4:B7"/>
    <mergeCell ref="A17:A29"/>
    <mergeCell ref="A8:A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7"/>
  <sheetViews>
    <sheetView topLeftCell="A6" workbookViewId="0">
      <selection activeCell="G9" sqref="G9"/>
    </sheetView>
  </sheetViews>
  <sheetFormatPr defaultRowHeight="15" x14ac:dyDescent="0.25"/>
  <cols>
    <col min="2" max="2" width="31.85546875" customWidth="1"/>
    <col min="3" max="3" width="20.42578125" customWidth="1"/>
    <col min="4" max="4" width="24.7109375" customWidth="1"/>
    <col min="5" max="5" width="23.7109375" customWidth="1"/>
    <col min="6" max="6" width="17" customWidth="1"/>
  </cols>
  <sheetData>
    <row r="1" spans="1:12" ht="15.75" x14ac:dyDescent="0.25">
      <c r="A1" s="42" t="s">
        <v>76</v>
      </c>
    </row>
    <row r="2" spans="1:12" ht="15.75" x14ac:dyDescent="0.25">
      <c r="A2" s="40"/>
    </row>
    <row r="3" spans="1:12" x14ac:dyDescent="0.25">
      <c r="A3" s="49" t="s">
        <v>75</v>
      </c>
    </row>
    <row r="4" spans="1:12" ht="15" customHeight="1" x14ac:dyDescent="0.25">
      <c r="A4" s="87" t="s">
        <v>0</v>
      </c>
      <c r="B4" s="87" t="s">
        <v>1</v>
      </c>
      <c r="C4" s="88" t="s">
        <v>100</v>
      </c>
      <c r="D4" s="88" t="s">
        <v>98</v>
      </c>
      <c r="E4" s="88" t="s">
        <v>99</v>
      </c>
      <c r="F4" s="91" t="s">
        <v>14</v>
      </c>
    </row>
    <row r="5" spans="1:12" x14ac:dyDescent="0.25">
      <c r="A5" s="87"/>
      <c r="B5" s="87"/>
      <c r="C5" s="89"/>
      <c r="D5" s="89"/>
      <c r="E5" s="89"/>
      <c r="F5" s="91"/>
    </row>
    <row r="6" spans="1:12" x14ac:dyDescent="0.25">
      <c r="A6" s="87"/>
      <c r="B6" s="87"/>
      <c r="C6" s="89"/>
      <c r="D6" s="89"/>
      <c r="E6" s="89"/>
      <c r="F6" s="91"/>
    </row>
    <row r="7" spans="1:12" ht="18.75" customHeight="1" x14ac:dyDescent="0.25">
      <c r="A7" s="87"/>
      <c r="B7" s="87"/>
      <c r="C7" s="90"/>
      <c r="D7" s="90"/>
      <c r="E7" s="90"/>
      <c r="F7" s="91"/>
      <c r="I7" s="44" t="s">
        <v>70</v>
      </c>
      <c r="J7" s="44" t="s">
        <v>71</v>
      </c>
      <c r="K7" s="44" t="s">
        <v>72</v>
      </c>
      <c r="L7" s="44" t="s">
        <v>73</v>
      </c>
    </row>
    <row r="8" spans="1:12" x14ac:dyDescent="0.25">
      <c r="A8" s="87" t="s">
        <v>2</v>
      </c>
      <c r="B8" s="51" t="s">
        <v>80</v>
      </c>
      <c r="C8" s="6">
        <v>480</v>
      </c>
      <c r="D8" s="6">
        <v>118</v>
      </c>
      <c r="E8" s="7">
        <v>0.24583333333333332</v>
      </c>
      <c r="F8" s="47" t="str">
        <f>ROUND(I8*100,0)&amp;-ROUND(J8*100,0)&amp;"%"</f>
        <v>21-29%</v>
      </c>
      <c r="G8" s="36">
        <f t="shared" ref="G8:G28" si="0">$E$31</f>
        <v>0.1189446366782007</v>
      </c>
      <c r="H8" s="41"/>
      <c r="I8" s="45">
        <f>(((2*C8*(D8/C8))+3.841443202-(1.95996*SQRT(3.841443202+(4*C8*(D8/C8)*(1-(D8/C8))))))/(2*(C8+3.841443202)))</f>
        <v>0.20943196584258975</v>
      </c>
      <c r="J8" s="45">
        <f>(((2*C8*(D8/C8))+3.841443202+(1.95996*SQRT(3.841443202+(4*C8*(D8/C8)*(1-(D8/C8))))))/(2*(C8+3.841443202)))</f>
        <v>0.28627059658108439</v>
      </c>
      <c r="K8" s="46">
        <f>E8-I8</f>
        <v>3.6401367490743575E-2</v>
      </c>
      <c r="L8" s="46">
        <f>J8-E8</f>
        <v>4.0437263247751071E-2</v>
      </c>
    </row>
    <row r="9" spans="1:12" x14ac:dyDescent="0.25">
      <c r="A9" s="87"/>
      <c r="B9" s="60" t="s">
        <v>102</v>
      </c>
      <c r="C9" s="61"/>
      <c r="D9" s="61"/>
      <c r="E9" s="62"/>
      <c r="F9" s="63"/>
      <c r="G9" s="36">
        <f t="shared" si="0"/>
        <v>0.1189446366782007</v>
      </c>
      <c r="H9" s="41"/>
      <c r="I9" s="45"/>
      <c r="J9" s="45"/>
      <c r="K9" s="46"/>
      <c r="L9" s="46"/>
    </row>
    <row r="10" spans="1:12" x14ac:dyDescent="0.25">
      <c r="A10" s="87"/>
      <c r="B10" s="52" t="s">
        <v>81</v>
      </c>
      <c r="C10" s="6">
        <v>386</v>
      </c>
      <c r="D10" s="6">
        <v>40</v>
      </c>
      <c r="E10" s="7">
        <v>0.10362694300518134</v>
      </c>
      <c r="F10" s="47" t="str">
        <f t="shared" ref="F10:F31" si="1">ROUND(I10*100,0)&amp;-ROUND(J10*100,0)&amp;"%"</f>
        <v>8-14%</v>
      </c>
      <c r="G10" s="36">
        <f t="shared" si="0"/>
        <v>0.1189446366782007</v>
      </c>
      <c r="H10" s="41"/>
      <c r="I10" s="45">
        <f t="shared" ref="I10:I31" si="2">(((2*C10*(D10/C10))+3.841443202-(1.95996*SQRT(3.841443202+(4*C10*(D10/C10)*(1-(D10/C10))))))/(2*(C10+3.841443202)))</f>
        <v>7.7027590146422784E-2</v>
      </c>
      <c r="J10" s="45">
        <f t="shared" ref="J10:J31" si="3">(((2*C10*(D10/C10))+3.841443202+(1.95996*SQRT(3.841443202+(4*C10*(D10/C10)*(1-(D10/C10))))))/(2*(C10+3.841443202)))</f>
        <v>0.1380379054903681</v>
      </c>
      <c r="K10" s="46">
        <f t="shared" ref="K10:K31" si="4">E10-I10</f>
        <v>2.6599352858758557E-2</v>
      </c>
      <c r="L10" s="46">
        <f t="shared" ref="L10:L31" si="5">J10-E10</f>
        <v>3.4410962485186755E-2</v>
      </c>
    </row>
    <row r="11" spans="1:12" x14ac:dyDescent="0.25">
      <c r="A11" s="87"/>
      <c r="B11" s="53" t="s">
        <v>3</v>
      </c>
      <c r="C11" s="8">
        <v>866</v>
      </c>
      <c r="D11" s="8">
        <v>158</v>
      </c>
      <c r="E11" s="9">
        <v>0.18244803695150116</v>
      </c>
      <c r="F11" s="48" t="str">
        <f t="shared" si="1"/>
        <v>16-21%</v>
      </c>
      <c r="G11" s="36">
        <f t="shared" si="0"/>
        <v>0.1189446366782007</v>
      </c>
      <c r="H11" s="41"/>
      <c r="I11" s="45">
        <f t="shared" si="2"/>
        <v>0.15814636442842456</v>
      </c>
      <c r="J11" s="45">
        <f t="shared" si="3"/>
        <v>0.20955449151679442</v>
      </c>
      <c r="K11" s="46">
        <f t="shared" si="4"/>
        <v>2.4301672523076606E-2</v>
      </c>
      <c r="L11" s="46">
        <f t="shared" si="5"/>
        <v>2.7106454565293259E-2</v>
      </c>
    </row>
    <row r="12" spans="1:12" x14ac:dyDescent="0.25">
      <c r="A12" s="87" t="s">
        <v>4</v>
      </c>
      <c r="B12" s="52" t="s">
        <v>82</v>
      </c>
      <c r="C12" s="6">
        <v>325</v>
      </c>
      <c r="D12" s="6">
        <v>51</v>
      </c>
      <c r="E12" s="7">
        <v>0.15692307692307692</v>
      </c>
      <c r="F12" s="47" t="str">
        <f t="shared" si="1"/>
        <v>12-20%</v>
      </c>
      <c r="G12" s="36">
        <f t="shared" si="0"/>
        <v>0.1189446366782007</v>
      </c>
      <c r="H12" s="41"/>
      <c r="I12" s="45">
        <f t="shared" si="2"/>
        <v>0.12141453240032646</v>
      </c>
      <c r="J12" s="45">
        <f t="shared" si="3"/>
        <v>0.20044709845556277</v>
      </c>
      <c r="K12" s="46">
        <f t="shared" si="4"/>
        <v>3.5508544522750457E-2</v>
      </c>
      <c r="L12" s="46">
        <f t="shared" si="5"/>
        <v>4.3524021532485857E-2</v>
      </c>
    </row>
    <row r="13" spans="1:12" x14ac:dyDescent="0.25">
      <c r="A13" s="87"/>
      <c r="B13" s="52" t="s">
        <v>83</v>
      </c>
      <c r="C13" s="6">
        <v>244</v>
      </c>
      <c r="D13" s="6">
        <v>18</v>
      </c>
      <c r="E13" s="7">
        <v>7.3770491803278687E-2</v>
      </c>
      <c r="F13" s="47" t="str">
        <f t="shared" si="1"/>
        <v>5-11%</v>
      </c>
      <c r="G13" s="36">
        <f t="shared" si="0"/>
        <v>0.1189446366782007</v>
      </c>
      <c r="H13" s="41"/>
      <c r="I13" s="45">
        <f t="shared" si="2"/>
        <v>4.7169841651369421E-2</v>
      </c>
      <c r="J13" s="45">
        <f t="shared" si="3"/>
        <v>0.11358391561886944</v>
      </c>
      <c r="K13" s="46">
        <f t="shared" si="4"/>
        <v>2.6600650151909266E-2</v>
      </c>
      <c r="L13" s="46">
        <f t="shared" si="5"/>
        <v>3.9813423815590748E-2</v>
      </c>
    </row>
    <row r="14" spans="1:12" x14ac:dyDescent="0.25">
      <c r="A14" s="87"/>
      <c r="B14" s="52" t="s">
        <v>84</v>
      </c>
      <c r="C14" s="6">
        <v>171</v>
      </c>
      <c r="D14" s="6">
        <v>12</v>
      </c>
      <c r="E14" s="7">
        <v>7.0175438596491224E-2</v>
      </c>
      <c r="F14" s="47" t="str">
        <f t="shared" si="1"/>
        <v>4-12%</v>
      </c>
      <c r="G14" s="36">
        <f t="shared" si="0"/>
        <v>0.1189446366782007</v>
      </c>
      <c r="H14" s="41"/>
      <c r="I14" s="45">
        <f t="shared" si="2"/>
        <v>4.0595918697677931E-2</v>
      </c>
      <c r="J14" s="45">
        <f t="shared" si="3"/>
        <v>0.11864231848521857</v>
      </c>
      <c r="K14" s="46">
        <f t="shared" si="4"/>
        <v>2.9579519898813293E-2</v>
      </c>
      <c r="L14" s="46">
        <f t="shared" si="5"/>
        <v>4.8466879888727346E-2</v>
      </c>
    </row>
    <row r="15" spans="1:12" x14ac:dyDescent="0.25">
      <c r="A15" s="87"/>
      <c r="B15" s="52" t="s">
        <v>85</v>
      </c>
      <c r="C15" s="6">
        <v>178</v>
      </c>
      <c r="D15" s="6">
        <v>3</v>
      </c>
      <c r="E15" s="7">
        <v>1.6853932584269662E-2</v>
      </c>
      <c r="F15" s="47" t="str">
        <f t="shared" si="1"/>
        <v>1-5%</v>
      </c>
      <c r="G15" s="36">
        <f t="shared" si="0"/>
        <v>0.1189446366782007</v>
      </c>
      <c r="H15" s="41"/>
      <c r="I15" s="45">
        <f t="shared" si="2"/>
        <v>5.7481462174069128E-3</v>
      </c>
      <c r="J15" s="45">
        <f t="shared" si="3"/>
        <v>4.8372867280421276E-2</v>
      </c>
      <c r="K15" s="46">
        <f t="shared" si="4"/>
        <v>1.110578636686275E-2</v>
      </c>
      <c r="L15" s="46">
        <f t="shared" si="5"/>
        <v>3.1518934696151614E-2</v>
      </c>
    </row>
    <row r="16" spans="1:12" x14ac:dyDescent="0.25">
      <c r="A16" s="87"/>
      <c r="B16" s="53" t="s">
        <v>5</v>
      </c>
      <c r="C16" s="8">
        <v>918</v>
      </c>
      <c r="D16" s="8">
        <v>84</v>
      </c>
      <c r="E16" s="9">
        <v>9.1503267973856203E-2</v>
      </c>
      <c r="F16" s="48" t="str">
        <f t="shared" si="1"/>
        <v>7-11%</v>
      </c>
      <c r="G16" s="36">
        <f t="shared" si="0"/>
        <v>0.1189446366782007</v>
      </c>
      <c r="H16" s="41"/>
      <c r="I16" s="45">
        <f t="shared" si="2"/>
        <v>7.4515590930964395E-2</v>
      </c>
      <c r="J16" s="45">
        <f t="shared" si="3"/>
        <v>0.11189547191419449</v>
      </c>
      <c r="K16" s="46">
        <f t="shared" si="4"/>
        <v>1.6987677042891808E-2</v>
      </c>
      <c r="L16" s="46">
        <f t="shared" si="5"/>
        <v>2.0392203940338291E-2</v>
      </c>
    </row>
    <row r="17" spans="1:12" x14ac:dyDescent="0.25">
      <c r="A17" s="92" t="s">
        <v>6</v>
      </c>
      <c r="B17" s="52" t="s">
        <v>96</v>
      </c>
      <c r="C17" s="6">
        <v>0</v>
      </c>
      <c r="D17" s="6">
        <v>0</v>
      </c>
      <c r="E17" s="7">
        <v>0</v>
      </c>
      <c r="F17" s="47" t="s">
        <v>74</v>
      </c>
      <c r="G17" s="36">
        <f t="shared" si="0"/>
        <v>0.1189446366782007</v>
      </c>
      <c r="H17" s="41"/>
      <c r="I17" s="45" t="e">
        <f t="shared" si="2"/>
        <v>#DIV/0!</v>
      </c>
      <c r="J17" s="45" t="e">
        <f t="shared" si="3"/>
        <v>#DIV/0!</v>
      </c>
      <c r="K17" s="46" t="e">
        <f t="shared" si="4"/>
        <v>#DIV/0!</v>
      </c>
      <c r="L17" s="46" t="e">
        <f t="shared" si="5"/>
        <v>#DIV/0!</v>
      </c>
    </row>
    <row r="18" spans="1:12" x14ac:dyDescent="0.25">
      <c r="A18" s="93"/>
      <c r="B18" s="52" t="s">
        <v>97</v>
      </c>
      <c r="C18" s="6">
        <v>0</v>
      </c>
      <c r="D18" s="6">
        <v>0</v>
      </c>
      <c r="E18" s="7">
        <v>0</v>
      </c>
      <c r="F18" s="47" t="s">
        <v>74</v>
      </c>
      <c r="G18" s="36">
        <f t="shared" si="0"/>
        <v>0.1189446366782007</v>
      </c>
      <c r="H18" s="41"/>
      <c r="I18" s="45" t="e">
        <f t="shared" si="2"/>
        <v>#DIV/0!</v>
      </c>
      <c r="J18" s="45" t="e">
        <f t="shared" si="3"/>
        <v>#DIV/0!</v>
      </c>
      <c r="K18" s="46" t="e">
        <f t="shared" si="4"/>
        <v>#DIV/0!</v>
      </c>
      <c r="L18" s="46" t="e">
        <f t="shared" si="5"/>
        <v>#DIV/0!</v>
      </c>
    </row>
    <row r="19" spans="1:12" x14ac:dyDescent="0.25">
      <c r="A19" s="93"/>
      <c r="B19" s="52" t="s">
        <v>86</v>
      </c>
      <c r="C19" s="6">
        <v>63</v>
      </c>
      <c r="D19" s="6">
        <v>0</v>
      </c>
      <c r="E19" s="7">
        <v>0</v>
      </c>
      <c r="F19" s="47" t="s">
        <v>74</v>
      </c>
      <c r="G19" s="36">
        <f t="shared" si="0"/>
        <v>0.1189446366782007</v>
      </c>
      <c r="H19" s="41"/>
      <c r="I19" s="45">
        <f t="shared" si="2"/>
        <v>1.4960779343412645E-12</v>
      </c>
      <c r="J19" s="45">
        <f t="shared" si="3"/>
        <v>5.747097934870829E-2</v>
      </c>
      <c r="K19" s="46">
        <f t="shared" si="4"/>
        <v>-1.4960779343412645E-12</v>
      </c>
      <c r="L19" s="46">
        <f t="shared" si="5"/>
        <v>5.747097934870829E-2</v>
      </c>
    </row>
    <row r="20" spans="1:12" x14ac:dyDescent="0.25">
      <c r="A20" s="93"/>
      <c r="B20" s="52" t="s">
        <v>87</v>
      </c>
      <c r="C20" s="6">
        <v>59</v>
      </c>
      <c r="D20" s="6">
        <v>5</v>
      </c>
      <c r="E20" s="7">
        <v>8.4745762711864403E-2</v>
      </c>
      <c r="F20" s="47" t="str">
        <f t="shared" si="1"/>
        <v>4-18%</v>
      </c>
      <c r="G20" s="36">
        <f t="shared" si="0"/>
        <v>0.1189446366782007</v>
      </c>
      <c r="H20" s="41"/>
      <c r="I20" s="45">
        <f t="shared" si="2"/>
        <v>3.6742092952289016E-2</v>
      </c>
      <c r="J20" s="45">
        <f t="shared" si="3"/>
        <v>0.18351769894185196</v>
      </c>
      <c r="K20" s="46">
        <f t="shared" si="4"/>
        <v>4.8003669759575388E-2</v>
      </c>
      <c r="L20" s="46">
        <f t="shared" si="5"/>
        <v>9.8771936229987561E-2</v>
      </c>
    </row>
    <row r="21" spans="1:12" x14ac:dyDescent="0.25">
      <c r="A21" s="93"/>
      <c r="B21" s="52" t="s">
        <v>88</v>
      </c>
      <c r="C21" s="6">
        <v>102</v>
      </c>
      <c r="D21" s="6">
        <v>5</v>
      </c>
      <c r="E21" s="7">
        <v>4.9019607843137254E-2</v>
      </c>
      <c r="F21" s="47" t="str">
        <f t="shared" si="1"/>
        <v>2-11%</v>
      </c>
      <c r="G21" s="36">
        <f t="shared" si="0"/>
        <v>0.1189446366782007</v>
      </c>
      <c r="H21" s="41"/>
      <c r="I21" s="45">
        <f t="shared" si="2"/>
        <v>2.1117631003997991E-2</v>
      </c>
      <c r="J21" s="45">
        <f t="shared" si="3"/>
        <v>0.10965763795736147</v>
      </c>
      <c r="K21" s="46">
        <f t="shared" si="4"/>
        <v>2.7901976839139263E-2</v>
      </c>
      <c r="L21" s="46">
        <f t="shared" si="5"/>
        <v>6.0638030114224216E-2</v>
      </c>
    </row>
    <row r="22" spans="1:12" x14ac:dyDescent="0.25">
      <c r="A22" s="93"/>
      <c r="B22" s="52" t="s">
        <v>89</v>
      </c>
      <c r="C22" s="6">
        <v>23</v>
      </c>
      <c r="D22" s="6">
        <v>0</v>
      </c>
      <c r="E22" s="7">
        <v>0</v>
      </c>
      <c r="F22" s="47" t="s">
        <v>74</v>
      </c>
      <c r="G22" s="36">
        <f t="shared" si="0"/>
        <v>0.1189446366782007</v>
      </c>
      <c r="H22" s="41"/>
      <c r="I22" s="45">
        <f t="shared" si="2"/>
        <v>3.725582395904328E-12</v>
      </c>
      <c r="J22" s="45">
        <f t="shared" si="3"/>
        <v>0.1431161198371691</v>
      </c>
      <c r="K22" s="46">
        <f t="shared" si="4"/>
        <v>-3.725582395904328E-12</v>
      </c>
      <c r="L22" s="46">
        <f t="shared" si="5"/>
        <v>0.1431161198371691</v>
      </c>
    </row>
    <row r="23" spans="1:12" x14ac:dyDescent="0.25">
      <c r="A23" s="93"/>
      <c r="B23" s="52" t="s">
        <v>90</v>
      </c>
      <c r="C23" s="6">
        <v>59</v>
      </c>
      <c r="D23" s="6">
        <v>14</v>
      </c>
      <c r="E23" s="7">
        <v>0.23728813559322035</v>
      </c>
      <c r="F23" s="47" t="str">
        <f t="shared" si="1"/>
        <v>15-36%</v>
      </c>
      <c r="G23" s="36">
        <f t="shared" si="0"/>
        <v>0.1189446366782007</v>
      </c>
      <c r="H23" s="41"/>
      <c r="I23" s="45">
        <f t="shared" si="2"/>
        <v>0.14694633233542656</v>
      </c>
      <c r="J23" s="45">
        <f t="shared" si="3"/>
        <v>0.35974863804658097</v>
      </c>
      <c r="K23" s="46">
        <f t="shared" si="4"/>
        <v>9.0341803257793785E-2</v>
      </c>
      <c r="L23" s="46">
        <f t="shared" si="5"/>
        <v>0.12246050245336063</v>
      </c>
    </row>
    <row r="24" spans="1:12" x14ac:dyDescent="0.25">
      <c r="A24" s="93"/>
      <c r="B24" s="52" t="s">
        <v>91</v>
      </c>
      <c r="C24" s="6">
        <v>20</v>
      </c>
      <c r="D24" s="6">
        <v>0</v>
      </c>
      <c r="E24" s="7">
        <v>0</v>
      </c>
      <c r="F24" s="47" t="s">
        <v>74</v>
      </c>
      <c r="G24" s="36">
        <f t="shared" si="0"/>
        <v>0.1189446366782007</v>
      </c>
      <c r="H24" s="41"/>
      <c r="I24" s="45">
        <f t="shared" si="2"/>
        <v>4.1943773045437255E-12</v>
      </c>
      <c r="J24" s="45">
        <f t="shared" si="3"/>
        <v>0.16112460849592153</v>
      </c>
      <c r="K24" s="46">
        <f t="shared" si="4"/>
        <v>-4.1943773045437255E-12</v>
      </c>
      <c r="L24" s="46">
        <f t="shared" si="5"/>
        <v>0.16112460849592153</v>
      </c>
    </row>
    <row r="25" spans="1:12" x14ac:dyDescent="0.25">
      <c r="A25" s="93"/>
      <c r="B25" s="52" t="s">
        <v>92</v>
      </c>
      <c r="C25" s="6">
        <v>83</v>
      </c>
      <c r="D25" s="6">
        <v>4</v>
      </c>
      <c r="E25" s="7">
        <v>4.8192771084337352E-2</v>
      </c>
      <c r="F25" s="47" t="str">
        <f t="shared" si="1"/>
        <v>2-12%</v>
      </c>
      <c r="G25" s="36">
        <f t="shared" si="0"/>
        <v>0.1189446366782007</v>
      </c>
      <c r="H25" s="41"/>
      <c r="I25" s="45">
        <f t="shared" si="2"/>
        <v>1.8898649340517288E-2</v>
      </c>
      <c r="J25" s="45">
        <f t="shared" si="3"/>
        <v>0.11745840283854286</v>
      </c>
      <c r="K25" s="46">
        <f t="shared" si="4"/>
        <v>2.9294121743820064E-2</v>
      </c>
      <c r="L25" s="46">
        <f t="shared" si="5"/>
        <v>6.9265631754205512E-2</v>
      </c>
    </row>
    <row r="26" spans="1:12" x14ac:dyDescent="0.25">
      <c r="A26" s="93"/>
      <c r="B26" s="52" t="s">
        <v>93</v>
      </c>
      <c r="C26" s="6">
        <v>17</v>
      </c>
      <c r="D26" s="6">
        <v>0</v>
      </c>
      <c r="E26" s="7">
        <v>0</v>
      </c>
      <c r="F26" s="47" t="s">
        <v>74</v>
      </c>
      <c r="G26" s="36">
        <f t="shared" si="0"/>
        <v>0.1189446366782007</v>
      </c>
      <c r="H26" s="41"/>
      <c r="I26" s="45">
        <f t="shared" si="2"/>
        <v>4.798132610338656E-12</v>
      </c>
      <c r="J26" s="45">
        <f t="shared" si="3"/>
        <v>0.18431752372750101</v>
      </c>
      <c r="K26" s="46">
        <f t="shared" si="4"/>
        <v>-4.798132610338656E-12</v>
      </c>
      <c r="L26" s="46">
        <f t="shared" si="5"/>
        <v>0.18431752372750101</v>
      </c>
    </row>
    <row r="27" spans="1:12" x14ac:dyDescent="0.25">
      <c r="A27" s="93"/>
      <c r="B27" s="52" t="s">
        <v>94</v>
      </c>
      <c r="C27" s="6">
        <v>44</v>
      </c>
      <c r="D27" s="6">
        <v>4</v>
      </c>
      <c r="E27" s="7">
        <v>9.0909090909090912E-2</v>
      </c>
      <c r="F27" s="47" t="str">
        <f t="shared" si="1"/>
        <v>4-21%</v>
      </c>
      <c r="G27" s="36">
        <f t="shared" si="0"/>
        <v>0.1189446366782007</v>
      </c>
      <c r="H27" s="41"/>
      <c r="I27" s="45">
        <f t="shared" si="2"/>
        <v>3.5922257592188138E-2</v>
      </c>
      <c r="J27" s="45">
        <f t="shared" si="3"/>
        <v>0.21159208163880253</v>
      </c>
      <c r="K27" s="46">
        <f t="shared" si="4"/>
        <v>5.4986833316902774E-2</v>
      </c>
      <c r="L27" s="46">
        <f t="shared" si="5"/>
        <v>0.12068299072971161</v>
      </c>
    </row>
    <row r="28" spans="1:12" x14ac:dyDescent="0.25">
      <c r="A28" s="93"/>
      <c r="B28" s="52" t="s">
        <v>95</v>
      </c>
      <c r="C28" s="6">
        <v>58</v>
      </c>
      <c r="D28" s="6">
        <v>1</v>
      </c>
      <c r="E28" s="7">
        <v>1.7241379310344827E-2</v>
      </c>
      <c r="F28" s="47" t="str">
        <f t="shared" si="1"/>
        <v>0-9%</v>
      </c>
      <c r="G28" s="36">
        <f t="shared" si="0"/>
        <v>0.1189446366782007</v>
      </c>
      <c r="H28" s="41"/>
      <c r="I28" s="45">
        <f t="shared" si="2"/>
        <v>3.0500471399010081E-3</v>
      </c>
      <c r="J28" s="45">
        <f t="shared" si="3"/>
        <v>9.1408343537033948E-2</v>
      </c>
      <c r="K28" s="46">
        <f t="shared" si="4"/>
        <v>1.419133217044382E-2</v>
      </c>
      <c r="L28" s="46">
        <f t="shared" si="5"/>
        <v>7.4166964226689114E-2</v>
      </c>
    </row>
    <row r="29" spans="1:12" x14ac:dyDescent="0.25">
      <c r="A29" s="94"/>
      <c r="B29" s="53" t="s">
        <v>7</v>
      </c>
      <c r="C29" s="8">
        <v>528</v>
      </c>
      <c r="D29" s="8">
        <v>33</v>
      </c>
      <c r="E29" s="9">
        <v>6.25E-2</v>
      </c>
      <c r="F29" s="48" t="str">
        <f t="shared" si="1"/>
        <v>4-9%</v>
      </c>
      <c r="G29" s="36">
        <f t="shared" ref="G29:G31" si="6">$E$31</f>
        <v>0.1189446366782007</v>
      </c>
      <c r="H29" s="41"/>
      <c r="I29" s="45">
        <f t="shared" si="2"/>
        <v>4.4846490143759722E-2</v>
      </c>
      <c r="J29" s="45">
        <f t="shared" si="3"/>
        <v>8.6473556638441376E-2</v>
      </c>
      <c r="K29" s="46">
        <f t="shared" si="4"/>
        <v>1.7653509856240278E-2</v>
      </c>
      <c r="L29" s="46">
        <f t="shared" si="5"/>
        <v>2.3973556638441376E-2</v>
      </c>
    </row>
    <row r="30" spans="1:12" x14ac:dyDescent="0.25">
      <c r="A30" s="67"/>
      <c r="B30" s="61" t="s">
        <v>106</v>
      </c>
      <c r="C30" s="64"/>
      <c r="D30" s="64"/>
      <c r="E30" s="65"/>
      <c r="F30" s="66"/>
      <c r="G30" s="36">
        <f t="shared" si="6"/>
        <v>0.1189446366782007</v>
      </c>
      <c r="H30" s="41"/>
      <c r="I30" s="45"/>
      <c r="J30" s="45"/>
      <c r="K30" s="46"/>
      <c r="L30" s="46"/>
    </row>
    <row r="31" spans="1:12" x14ac:dyDescent="0.25">
      <c r="A31" s="37" t="s">
        <v>8</v>
      </c>
      <c r="B31" s="6"/>
      <c r="C31" s="8">
        <v>2312</v>
      </c>
      <c r="D31" s="8">
        <v>275</v>
      </c>
      <c r="E31" s="9">
        <v>0.1189446366782007</v>
      </c>
      <c r="F31" s="48" t="str">
        <f t="shared" si="1"/>
        <v>11-13%</v>
      </c>
      <c r="G31" s="36">
        <f t="shared" si="6"/>
        <v>0.1189446366782007</v>
      </c>
      <c r="I31" s="45">
        <f t="shared" si="2"/>
        <v>0.10637698034904988</v>
      </c>
      <c r="J31" s="45">
        <f t="shared" si="3"/>
        <v>0.13277645773617186</v>
      </c>
      <c r="K31" s="46">
        <f t="shared" si="4"/>
        <v>1.2567656329150814E-2</v>
      </c>
      <c r="L31" s="46">
        <f t="shared" si="5"/>
        <v>1.3831821057971164E-2</v>
      </c>
    </row>
    <row r="32" spans="1:12" x14ac:dyDescent="0.25">
      <c r="A32" t="s">
        <v>78</v>
      </c>
    </row>
    <row r="33" spans="1:2" x14ac:dyDescent="0.25">
      <c r="A33" t="s">
        <v>66</v>
      </c>
    </row>
    <row r="34" spans="1:2" x14ac:dyDescent="0.25">
      <c r="A34" t="s">
        <v>67</v>
      </c>
    </row>
    <row r="35" spans="1:2" x14ac:dyDescent="0.25">
      <c r="A35" t="s">
        <v>69</v>
      </c>
    </row>
    <row r="36" spans="1:2" x14ac:dyDescent="0.25">
      <c r="A36" s="50" t="s">
        <v>77</v>
      </c>
      <c r="B36" s="43"/>
    </row>
    <row r="37" spans="1:2" x14ac:dyDescent="0.25">
      <c r="A37" t="s">
        <v>79</v>
      </c>
    </row>
  </sheetData>
  <mergeCells count="9">
    <mergeCell ref="A17:A29"/>
    <mergeCell ref="A12:A16"/>
    <mergeCell ref="F4:F7"/>
    <mergeCell ref="A4:A7"/>
    <mergeCell ref="B4:B7"/>
    <mergeCell ref="C4:C7"/>
    <mergeCell ref="D4:D7"/>
    <mergeCell ref="E4:E7"/>
    <mergeCell ref="A8:A11"/>
  </mergeCells>
  <pageMargins left="0.7" right="0.7" top="0.75" bottom="0.75" header="0.3" footer="0.3"/>
  <pageSetup paperSize="9" orientation="portrait" r:id="rId1"/>
  <ignoredErrors>
    <ignoredError sqref="I17:L1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9"/>
  <sheetViews>
    <sheetView showGridLines="0" topLeftCell="B1" workbookViewId="0">
      <selection activeCell="E33" sqref="E33"/>
    </sheetView>
  </sheetViews>
  <sheetFormatPr defaultColWidth="9.140625" defaultRowHeight="15" x14ac:dyDescent="0.25"/>
  <cols>
    <col min="1" max="1" width="4.85546875" style="11" customWidth="1"/>
    <col min="2" max="2" width="27.7109375" style="11" customWidth="1"/>
    <col min="3" max="3" width="28.7109375" style="11" bestFit="1" customWidth="1"/>
    <col min="4" max="8" width="12.7109375" style="11" bestFit="1" customWidth="1"/>
    <col min="9" max="12" width="9.140625" style="11"/>
    <col min="13" max="13" width="19.7109375" style="11" customWidth="1"/>
    <col min="14" max="14" width="15.5703125" style="11" customWidth="1"/>
    <col min="15" max="15" width="14.28515625" style="11" customWidth="1"/>
    <col min="16" max="16384" width="9.140625" style="11"/>
  </cols>
  <sheetData>
    <row r="1" spans="2:11" ht="15.75" x14ac:dyDescent="0.25">
      <c r="B1" s="10" t="s">
        <v>10</v>
      </c>
    </row>
    <row r="2" spans="2:11" ht="15.75" customHeight="1" x14ac:dyDescent="0.25">
      <c r="B2" s="10" t="s">
        <v>11</v>
      </c>
    </row>
    <row r="3" spans="2:11" ht="49.5" customHeight="1" x14ac:dyDescent="0.25">
      <c r="B3" s="102" t="s">
        <v>12</v>
      </c>
      <c r="C3" s="102"/>
      <c r="D3" s="102"/>
      <c r="E3" s="102"/>
      <c r="F3" s="102"/>
      <c r="G3" s="102"/>
      <c r="H3" s="102"/>
    </row>
    <row r="5" spans="2:11" x14ac:dyDescent="0.25">
      <c r="B5" s="12" t="s">
        <v>40</v>
      </c>
    </row>
    <row r="6" spans="2:11" x14ac:dyDescent="0.25">
      <c r="B6" s="107" t="s">
        <v>41</v>
      </c>
      <c r="C6" s="101">
        <v>2013</v>
      </c>
      <c r="D6" s="101"/>
      <c r="E6" s="101">
        <v>2014</v>
      </c>
      <c r="F6" s="101"/>
      <c r="G6" s="101">
        <v>2015</v>
      </c>
      <c r="H6" s="101"/>
      <c r="I6" s="101">
        <v>2016</v>
      </c>
      <c r="J6" s="101"/>
      <c r="K6" s="103"/>
    </row>
    <row r="7" spans="2:11" ht="45" x14ac:dyDescent="0.25">
      <c r="B7" s="107"/>
      <c r="C7" s="13" t="s">
        <v>13</v>
      </c>
      <c r="D7" s="29" t="s">
        <v>42</v>
      </c>
      <c r="E7" s="13" t="s">
        <v>13</v>
      </c>
      <c r="F7" s="29" t="s">
        <v>42</v>
      </c>
      <c r="G7" s="13" t="s">
        <v>13</v>
      </c>
      <c r="H7" s="29" t="s">
        <v>42</v>
      </c>
      <c r="I7" s="30" t="s">
        <v>13</v>
      </c>
      <c r="J7" s="31" t="s">
        <v>42</v>
      </c>
      <c r="K7" s="13" t="s">
        <v>14</v>
      </c>
    </row>
    <row r="8" spans="2:11" x14ac:dyDescent="0.25">
      <c r="B8" s="14" t="s">
        <v>15</v>
      </c>
      <c r="C8" s="15">
        <v>862</v>
      </c>
      <c r="D8" s="16">
        <v>0.19489999999999999</v>
      </c>
      <c r="E8" s="15">
        <v>984</v>
      </c>
      <c r="F8" s="16">
        <v>0.21340000000000001</v>
      </c>
      <c r="G8" s="17">
        <v>1022</v>
      </c>
      <c r="H8" s="16">
        <v>0.17221135029354206</v>
      </c>
      <c r="I8" s="17">
        <v>944</v>
      </c>
      <c r="J8" s="16">
        <v>0.1652542372881356</v>
      </c>
      <c r="K8" s="18" t="s">
        <v>43</v>
      </c>
    </row>
    <row r="9" spans="2:11" x14ac:dyDescent="0.25">
      <c r="B9" s="14" t="s">
        <v>16</v>
      </c>
      <c r="C9" s="15">
        <v>1128</v>
      </c>
      <c r="D9" s="16">
        <v>8.3299999999999999E-2</v>
      </c>
      <c r="E9" s="15">
        <v>1101</v>
      </c>
      <c r="F9" s="16">
        <v>7.2599999999999998E-2</v>
      </c>
      <c r="G9" s="17">
        <v>1101</v>
      </c>
      <c r="H9" s="16">
        <v>5.8128973660308808E-2</v>
      </c>
      <c r="I9" s="17">
        <v>1011</v>
      </c>
      <c r="J9" s="16">
        <v>7.1216617210682495E-2</v>
      </c>
      <c r="K9" s="18" t="s">
        <v>44</v>
      </c>
    </row>
    <row r="10" spans="2:11" x14ac:dyDescent="0.25">
      <c r="B10" s="14" t="s">
        <v>17</v>
      </c>
      <c r="C10" s="15">
        <v>716</v>
      </c>
      <c r="D10" s="16">
        <v>5.45E-2</v>
      </c>
      <c r="E10" s="15">
        <v>687</v>
      </c>
      <c r="F10" s="16">
        <v>3.6400000000000002E-2</v>
      </c>
      <c r="G10" s="17">
        <v>641</v>
      </c>
      <c r="H10" s="16">
        <v>5.1482059282371297E-2</v>
      </c>
      <c r="I10" s="17">
        <v>600</v>
      </c>
      <c r="J10" s="16">
        <v>4.6666666666666669E-2</v>
      </c>
      <c r="K10" s="18" t="s">
        <v>45</v>
      </c>
    </row>
    <row r="11" spans="2:11" x14ac:dyDescent="0.25">
      <c r="B11" s="14" t="s">
        <v>18</v>
      </c>
      <c r="C11" s="15" t="s">
        <v>46</v>
      </c>
      <c r="D11" s="16" t="s">
        <v>46</v>
      </c>
      <c r="E11" s="15" t="s">
        <v>46</v>
      </c>
      <c r="F11" s="16" t="s">
        <v>46</v>
      </c>
      <c r="G11" s="25" t="s">
        <v>46</v>
      </c>
      <c r="H11" s="26" t="s">
        <v>46</v>
      </c>
      <c r="I11" s="25" t="s">
        <v>46</v>
      </c>
      <c r="J11" s="26" t="s">
        <v>46</v>
      </c>
      <c r="K11" s="18" t="s">
        <v>46</v>
      </c>
    </row>
    <row r="12" spans="2:11" x14ac:dyDescent="0.25">
      <c r="B12" s="19" t="s">
        <v>9</v>
      </c>
      <c r="C12" s="20" t="s">
        <v>47</v>
      </c>
      <c r="D12" s="21">
        <v>0.11119999999999999</v>
      </c>
      <c r="E12" s="32">
        <v>2772</v>
      </c>
      <c r="F12" s="21">
        <v>0.11360000000000001</v>
      </c>
      <c r="G12" s="28">
        <v>2764</v>
      </c>
      <c r="H12" s="21">
        <v>9.8769898697539799E-2</v>
      </c>
      <c r="I12" s="28">
        <f>SUM(I8:I10)</f>
        <v>2555</v>
      </c>
      <c r="J12" s="21">
        <v>0.10019569471624266</v>
      </c>
      <c r="K12" s="22" t="s">
        <v>48</v>
      </c>
    </row>
    <row r="14" spans="2:11" x14ac:dyDescent="0.25">
      <c r="B14" s="12" t="s">
        <v>49</v>
      </c>
    </row>
    <row r="15" spans="2:11" x14ac:dyDescent="0.25">
      <c r="B15" s="104" t="s">
        <v>41</v>
      </c>
      <c r="C15" s="105"/>
      <c r="D15" s="104">
        <v>2014</v>
      </c>
      <c r="E15" s="105"/>
      <c r="F15" s="104">
        <v>2015</v>
      </c>
      <c r="G15" s="105"/>
      <c r="H15" s="106">
        <v>2016</v>
      </c>
      <c r="I15" s="106"/>
      <c r="J15" s="103"/>
    </row>
    <row r="16" spans="2:11" ht="45" x14ac:dyDescent="0.25">
      <c r="B16" s="13" t="s">
        <v>19</v>
      </c>
      <c r="C16" s="13" t="s">
        <v>20</v>
      </c>
      <c r="D16" s="23" t="s">
        <v>13</v>
      </c>
      <c r="E16" s="29" t="s">
        <v>42</v>
      </c>
      <c r="F16" s="23" t="s">
        <v>13</v>
      </c>
      <c r="G16" s="29" t="s">
        <v>42</v>
      </c>
      <c r="H16" s="23" t="s">
        <v>13</v>
      </c>
      <c r="I16" s="29" t="s">
        <v>42</v>
      </c>
      <c r="J16" s="13" t="s">
        <v>14</v>
      </c>
    </row>
    <row r="17" spans="2:10" x14ac:dyDescent="0.25">
      <c r="B17" s="96" t="s">
        <v>15</v>
      </c>
      <c r="C17" s="24" t="s">
        <v>21</v>
      </c>
      <c r="D17" s="25">
        <v>462</v>
      </c>
      <c r="E17" s="16">
        <v>0.25541125541125542</v>
      </c>
      <c r="F17" s="25">
        <v>479</v>
      </c>
      <c r="G17" s="16">
        <v>0.23590814196242171</v>
      </c>
      <c r="H17" s="25">
        <v>503</v>
      </c>
      <c r="I17" s="16">
        <v>0.23260437375745527</v>
      </c>
      <c r="J17" s="18" t="s">
        <v>50</v>
      </c>
    </row>
    <row r="18" spans="2:10" x14ac:dyDescent="0.25">
      <c r="B18" s="97"/>
      <c r="C18" s="14" t="s">
        <v>22</v>
      </c>
      <c r="D18" s="25">
        <v>522</v>
      </c>
      <c r="E18" s="16">
        <v>0.17624521072796934</v>
      </c>
      <c r="F18" s="25">
        <v>543</v>
      </c>
      <c r="G18" s="16">
        <v>0.11602209944751381</v>
      </c>
      <c r="H18" s="25">
        <v>441</v>
      </c>
      <c r="I18" s="16">
        <v>8.8435374149659865E-2</v>
      </c>
      <c r="J18" s="18" t="s">
        <v>51</v>
      </c>
    </row>
    <row r="19" spans="2:10" x14ac:dyDescent="0.25">
      <c r="B19" s="96" t="s">
        <v>16</v>
      </c>
      <c r="C19" s="14" t="s">
        <v>23</v>
      </c>
      <c r="D19" s="25">
        <v>412</v>
      </c>
      <c r="E19" s="16">
        <v>0.10194174757281553</v>
      </c>
      <c r="F19" s="25">
        <v>440</v>
      </c>
      <c r="G19" s="16">
        <v>9.0909090909090912E-2</v>
      </c>
      <c r="H19" s="25">
        <v>383</v>
      </c>
      <c r="I19" s="16">
        <v>0.12271540469973891</v>
      </c>
      <c r="J19" s="18" t="s">
        <v>52</v>
      </c>
    </row>
    <row r="20" spans="2:10" x14ac:dyDescent="0.25">
      <c r="B20" s="98"/>
      <c r="C20" s="14" t="s">
        <v>24</v>
      </c>
      <c r="D20" s="25">
        <v>279</v>
      </c>
      <c r="E20" s="16">
        <v>0.1003584229390681</v>
      </c>
      <c r="F20" s="25">
        <v>279</v>
      </c>
      <c r="G20" s="16">
        <v>4.6594982078853049E-2</v>
      </c>
      <c r="H20" s="25">
        <v>257</v>
      </c>
      <c r="I20" s="16">
        <v>5.8365758754863814E-2</v>
      </c>
      <c r="J20" s="18" t="s">
        <v>53</v>
      </c>
    </row>
    <row r="21" spans="2:10" x14ac:dyDescent="0.25">
      <c r="B21" s="98"/>
      <c r="C21" s="14" t="s">
        <v>25</v>
      </c>
      <c r="D21" s="25">
        <v>208</v>
      </c>
      <c r="E21" s="16">
        <v>4.807692307692308E-2</v>
      </c>
      <c r="F21" s="25">
        <v>205</v>
      </c>
      <c r="G21" s="16">
        <v>4.878048780487805E-2</v>
      </c>
      <c r="H21" s="25">
        <v>190</v>
      </c>
      <c r="I21" s="16">
        <v>3.6842105263157891E-2</v>
      </c>
      <c r="J21" s="18" t="s">
        <v>54</v>
      </c>
    </row>
    <row r="22" spans="2:10" x14ac:dyDescent="0.25">
      <c r="B22" s="97"/>
      <c r="C22" s="14" t="s">
        <v>26</v>
      </c>
      <c r="D22" s="25">
        <v>202</v>
      </c>
      <c r="E22" s="33">
        <v>0</v>
      </c>
      <c r="F22" s="25">
        <v>177</v>
      </c>
      <c r="G22" s="33">
        <v>5.6497175141242938E-3</v>
      </c>
      <c r="H22" s="25">
        <v>181</v>
      </c>
      <c r="I22" s="33">
        <v>1.6574585635359115E-2</v>
      </c>
      <c r="J22" s="18" t="s">
        <v>55</v>
      </c>
    </row>
    <row r="23" spans="2:10" x14ac:dyDescent="0.25">
      <c r="B23" s="96" t="s">
        <v>17</v>
      </c>
      <c r="C23" s="27" t="s">
        <v>27</v>
      </c>
      <c r="D23" s="25">
        <v>63</v>
      </c>
      <c r="E23" s="16">
        <v>0</v>
      </c>
      <c r="F23" s="25">
        <v>62</v>
      </c>
      <c r="G23" s="16">
        <v>0</v>
      </c>
      <c r="H23" s="25">
        <v>74</v>
      </c>
      <c r="I23" s="16">
        <v>0</v>
      </c>
      <c r="J23" s="18" t="s">
        <v>56</v>
      </c>
    </row>
    <row r="24" spans="2:10" x14ac:dyDescent="0.25">
      <c r="B24" s="98"/>
      <c r="C24" s="27" t="s">
        <v>28</v>
      </c>
      <c r="D24" s="25">
        <v>70</v>
      </c>
      <c r="E24" s="16">
        <v>0</v>
      </c>
      <c r="F24" s="25">
        <v>48</v>
      </c>
      <c r="G24" s="16">
        <v>4.1666666666666664E-2</v>
      </c>
      <c r="H24" s="25">
        <v>66</v>
      </c>
      <c r="I24" s="16">
        <v>1.5151515151515152E-2</v>
      </c>
      <c r="J24" s="18" t="s">
        <v>57</v>
      </c>
    </row>
    <row r="25" spans="2:10" x14ac:dyDescent="0.25">
      <c r="B25" s="98"/>
      <c r="C25" s="27" t="s">
        <v>29</v>
      </c>
      <c r="D25" s="25">
        <v>28</v>
      </c>
      <c r="E25" s="33">
        <v>3.5714285714285712E-2</v>
      </c>
      <c r="F25" s="25">
        <v>39</v>
      </c>
      <c r="G25" s="33">
        <v>2.564102564102564E-2</v>
      </c>
      <c r="H25" s="25">
        <v>25</v>
      </c>
      <c r="I25" s="33">
        <v>0.04</v>
      </c>
      <c r="J25" s="18" t="s">
        <v>58</v>
      </c>
    </row>
    <row r="26" spans="2:10" x14ac:dyDescent="0.25">
      <c r="B26" s="98"/>
      <c r="C26" s="27" t="s">
        <v>30</v>
      </c>
      <c r="D26" s="25">
        <v>102</v>
      </c>
      <c r="E26" s="33">
        <v>4.9019607843137254E-2</v>
      </c>
      <c r="F26" s="25">
        <v>87</v>
      </c>
      <c r="G26" s="33">
        <v>0.10344827586206896</v>
      </c>
      <c r="H26" s="25">
        <v>91</v>
      </c>
      <c r="I26" s="33">
        <v>8.7912087912087919E-2</v>
      </c>
      <c r="J26" s="18" t="s">
        <v>59</v>
      </c>
    </row>
    <row r="27" spans="2:10" x14ac:dyDescent="0.25">
      <c r="B27" s="98"/>
      <c r="C27" s="27" t="s">
        <v>31</v>
      </c>
      <c r="D27" s="25">
        <v>120</v>
      </c>
      <c r="E27" s="33">
        <v>4.1666666666666664E-2</v>
      </c>
      <c r="F27" s="25">
        <v>137</v>
      </c>
      <c r="G27" s="33">
        <v>4.3795620437956206E-2</v>
      </c>
      <c r="H27" s="25">
        <v>132</v>
      </c>
      <c r="I27" s="33">
        <v>3.787878787878788E-2</v>
      </c>
      <c r="J27" s="18" t="s">
        <v>60</v>
      </c>
    </row>
    <row r="28" spans="2:10" x14ac:dyDescent="0.25">
      <c r="B28" s="98"/>
      <c r="C28" s="27" t="s">
        <v>32</v>
      </c>
      <c r="D28" s="25">
        <v>83</v>
      </c>
      <c r="E28" s="16">
        <v>0.13253012048192772</v>
      </c>
      <c r="F28" s="25">
        <v>83</v>
      </c>
      <c r="G28" s="16">
        <v>8.4337349397590355E-2</v>
      </c>
      <c r="H28" s="25">
        <v>54</v>
      </c>
      <c r="I28" s="16">
        <v>0.18518518518518517</v>
      </c>
      <c r="J28" s="18" t="s">
        <v>61</v>
      </c>
    </row>
    <row r="29" spans="2:10" x14ac:dyDescent="0.25">
      <c r="B29" s="98"/>
      <c r="C29" s="27" t="s">
        <v>33</v>
      </c>
      <c r="D29" s="25">
        <v>102</v>
      </c>
      <c r="E29" s="16">
        <v>0</v>
      </c>
      <c r="F29" s="25">
        <v>81</v>
      </c>
      <c r="G29" s="16">
        <v>1.2345679012345678E-2</v>
      </c>
      <c r="H29" s="25">
        <v>73</v>
      </c>
      <c r="I29" s="16">
        <v>0</v>
      </c>
      <c r="J29" s="18" t="s">
        <v>56</v>
      </c>
    </row>
    <row r="30" spans="2:10" x14ac:dyDescent="0.25">
      <c r="B30" s="98"/>
      <c r="C30" s="27" t="s">
        <v>34</v>
      </c>
      <c r="D30" s="25">
        <v>45</v>
      </c>
      <c r="E30" s="33">
        <v>6.6666666666666666E-2</v>
      </c>
      <c r="F30" s="25">
        <v>42</v>
      </c>
      <c r="G30" s="33">
        <v>0.14285714285714285</v>
      </c>
      <c r="H30" s="25">
        <v>42</v>
      </c>
      <c r="I30" s="33">
        <v>7.1428571428571425E-2</v>
      </c>
      <c r="J30" s="18" t="s">
        <v>62</v>
      </c>
    </row>
    <row r="31" spans="2:10" x14ac:dyDescent="0.25">
      <c r="B31" s="98"/>
      <c r="C31" s="27" t="s">
        <v>35</v>
      </c>
      <c r="D31" s="25" t="s">
        <v>46</v>
      </c>
      <c r="E31" s="16" t="s">
        <v>46</v>
      </c>
      <c r="F31" s="25" t="s">
        <v>46</v>
      </c>
      <c r="G31" s="16" t="s">
        <v>46</v>
      </c>
      <c r="H31" s="25" t="s">
        <v>46</v>
      </c>
      <c r="I31" s="16" t="s">
        <v>46</v>
      </c>
      <c r="J31" s="18" t="s">
        <v>46</v>
      </c>
    </row>
    <row r="32" spans="2:10" x14ac:dyDescent="0.25">
      <c r="B32" s="98"/>
      <c r="C32" s="27" t="s">
        <v>36</v>
      </c>
      <c r="D32" s="25">
        <v>35</v>
      </c>
      <c r="E32" s="33">
        <v>0</v>
      </c>
      <c r="F32" s="25">
        <v>33</v>
      </c>
      <c r="G32" s="33">
        <v>3.0303030303030304E-2</v>
      </c>
      <c r="H32" s="25">
        <v>19</v>
      </c>
      <c r="I32" s="33">
        <v>0</v>
      </c>
      <c r="J32" s="18" t="s">
        <v>63</v>
      </c>
    </row>
    <row r="33" spans="2:10" x14ac:dyDescent="0.25">
      <c r="B33" s="98"/>
      <c r="C33" s="27" t="s">
        <v>37</v>
      </c>
      <c r="D33" s="25">
        <v>39</v>
      </c>
      <c r="E33" s="33">
        <v>0</v>
      </c>
      <c r="F33" s="25">
        <v>29</v>
      </c>
      <c r="G33" s="33">
        <v>0</v>
      </c>
      <c r="H33" s="25">
        <v>24</v>
      </c>
      <c r="I33" s="33">
        <v>0</v>
      </c>
      <c r="J33" s="18" t="s">
        <v>64</v>
      </c>
    </row>
    <row r="34" spans="2:10" x14ac:dyDescent="0.25">
      <c r="B34" s="97"/>
      <c r="C34" s="14" t="s">
        <v>38</v>
      </c>
      <c r="D34" s="25" t="s">
        <v>46</v>
      </c>
      <c r="E34" s="16" t="s">
        <v>46</v>
      </c>
      <c r="F34" s="25" t="s">
        <v>46</v>
      </c>
      <c r="G34" s="16" t="s">
        <v>46</v>
      </c>
      <c r="H34" s="25" t="s">
        <v>46</v>
      </c>
      <c r="I34" s="16" t="s">
        <v>46</v>
      </c>
      <c r="J34" s="18" t="s">
        <v>46</v>
      </c>
    </row>
    <row r="35" spans="2:10" x14ac:dyDescent="0.25">
      <c r="B35" s="99" t="s">
        <v>39</v>
      </c>
      <c r="C35" s="100"/>
      <c r="D35" s="34">
        <v>2772</v>
      </c>
      <c r="E35" s="21">
        <v>0.11363636363636363</v>
      </c>
      <c r="F35" s="34">
        <v>2764</v>
      </c>
      <c r="G35" s="21">
        <v>9.8769898697539799E-2</v>
      </c>
      <c r="H35" s="34">
        <f>SUM(H17:H34)</f>
        <v>2555</v>
      </c>
      <c r="I35" s="21">
        <v>0.10019569471624266</v>
      </c>
      <c r="J35" s="22" t="s">
        <v>48</v>
      </c>
    </row>
    <row r="37" spans="2:10" ht="17.25" x14ac:dyDescent="0.25">
      <c r="B37" s="35" t="s">
        <v>65</v>
      </c>
    </row>
    <row r="39" spans="2:10" x14ac:dyDescent="0.25">
      <c r="E39" s="35"/>
    </row>
  </sheetData>
  <mergeCells count="14">
    <mergeCell ref="B3:H3"/>
    <mergeCell ref="I6:K6"/>
    <mergeCell ref="B15:C15"/>
    <mergeCell ref="D15:E15"/>
    <mergeCell ref="F15:G15"/>
    <mergeCell ref="H15:J15"/>
    <mergeCell ref="E6:F6"/>
    <mergeCell ref="B6:B7"/>
    <mergeCell ref="C6:D6"/>
    <mergeCell ref="B17:B18"/>
    <mergeCell ref="B19:B22"/>
    <mergeCell ref="B23:B34"/>
    <mergeCell ref="B35:C35"/>
    <mergeCell ref="G6:H6"/>
  </mergeCells>
  <hyperlinks>
    <hyperlink ref="B37" r:id="rId1" display="https://www.haigekassa.ee/sites/default/files/Maailmapanga-uuring/veeb_est_summary_report_hk_2015.pdf" xr:uid="{00000000-0004-0000-0300-000000000000}"/>
  </hyperlinks>
  <pageMargins left="0.7" right="0.7" top="0.75" bottom="0.75" header="0.3" footer="0.3"/>
  <pageSetup paperSize="9" scale="7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Kirjeldus2019</vt:lpstr>
      <vt:lpstr>Aruandesse2019</vt:lpstr>
      <vt:lpstr>Aruandesse2018</vt:lpstr>
      <vt:lpstr>Aruandesse2017</vt:lpstr>
      <vt:lpstr>Aruandesse2016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Sirli Joona</dc:creator>
  <cp:lastModifiedBy>Mariliis Põld</cp:lastModifiedBy>
  <dcterms:created xsi:type="dcterms:W3CDTF">2017-11-13T08:48:40Z</dcterms:created>
  <dcterms:modified xsi:type="dcterms:W3CDTF">2020-09-30T08:30:02Z</dcterms:modified>
</cp:coreProperties>
</file>