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BDBE1947-D584-475D-A033-A700368FC90D}" xr6:coauthVersionLast="45" xr6:coauthVersionMax="45" xr10:uidLastSave="{00000000-0000-0000-0000-000000000000}"/>
  <bookViews>
    <workbookView xWindow="-120" yWindow="-120" windowWidth="29040" windowHeight="15840" tabRatio="869" activeTab="1" xr2:uid="{00000000-000D-0000-FFFF-FFFF00000000}"/>
  </bookViews>
  <sheets>
    <sheet name="Kirjeldus2019" sheetId="8" r:id="rId1"/>
    <sheet name="Aruandesse2019" sheetId="11" r:id="rId2"/>
  </sheets>
  <externalReferences>
    <externalReference r:id="rId3"/>
  </externalReferences>
  <definedNames>
    <definedName name="HVA_2">'[1]Aruandesse 2018'!$E$5:$E$26*0+'[1]Aruandesse 2018'!$E$28</definedName>
    <definedName name="HVA_3">'[1]Aruandesse 2018'!#REF!*0+'[1]Aruandesse 2018'!#REF!</definedName>
    <definedName name="HVA_4">'[1]Aruandesse 2018'!#REF!*0+'[1]Aruandesse 2018'!#REF!</definedName>
    <definedName name="HVA_I">#REF!*0+#REF!</definedName>
    <definedName name="HVA_II">#REF!*0+#REF!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1" l="1"/>
  <c r="D51" i="11"/>
  <c r="E51" i="11"/>
  <c r="B51" i="11"/>
  <c r="N6" i="11"/>
  <c r="N21" i="11"/>
  <c r="N27" i="11"/>
  <c r="P27" i="11" s="1"/>
  <c r="N29" i="11"/>
  <c r="M6" i="11"/>
  <c r="M21" i="11"/>
  <c r="M27" i="11"/>
  <c r="O27" i="11" s="1"/>
  <c r="M29" i="11"/>
  <c r="N9" i="11"/>
  <c r="N11" i="11"/>
  <c r="N16" i="11"/>
  <c r="N17" i="11"/>
  <c r="N18" i="11"/>
  <c r="N20" i="11"/>
  <c r="N22" i="11"/>
  <c r="N24" i="11"/>
  <c r="N25" i="11"/>
  <c r="N23" i="11" l="1"/>
  <c r="N19" i="11"/>
  <c r="N15" i="11"/>
  <c r="N10" i="11"/>
  <c r="M17" i="11"/>
  <c r="M9" i="11"/>
  <c r="N12" i="11"/>
  <c r="N7" i="11"/>
  <c r="M25" i="11"/>
  <c r="M24" i="11"/>
  <c r="M20" i="11"/>
  <c r="M16" i="11"/>
  <c r="M12" i="11"/>
  <c r="M5" i="11"/>
  <c r="M23" i="11"/>
  <c r="M19" i="11"/>
  <c r="M15" i="11"/>
  <c r="M11" i="11"/>
  <c r="M7" i="11"/>
  <c r="N5" i="11"/>
  <c r="M22" i="11"/>
  <c r="M18" i="11"/>
  <c r="M14" i="11"/>
  <c r="M10" i="11"/>
  <c r="N14" i="11"/>
  <c r="K29" i="11"/>
  <c r="O29" i="11"/>
  <c r="P29" i="11"/>
  <c r="N8" i="11"/>
  <c r="N13" i="11" l="1"/>
  <c r="M13" i="11"/>
  <c r="N26" i="11"/>
  <c r="M26" i="11"/>
  <c r="M8" i="11"/>
  <c r="N28" i="11"/>
  <c r="M28" i="11" l="1"/>
  <c r="N30" i="11"/>
  <c r="M30" i="11"/>
  <c r="L9" i="11" l="1"/>
  <c r="L13" i="11"/>
  <c r="L17" i="11"/>
  <c r="L21" i="11"/>
  <c r="L25" i="11"/>
  <c r="L29" i="11"/>
  <c r="L12" i="11"/>
  <c r="L24" i="11"/>
  <c r="L6" i="11"/>
  <c r="L10" i="11"/>
  <c r="L14" i="11"/>
  <c r="L18" i="11"/>
  <c r="L22" i="11"/>
  <c r="L26" i="11"/>
  <c r="L30" i="11"/>
  <c r="L7" i="11"/>
  <c r="L11" i="11"/>
  <c r="L15" i="11"/>
  <c r="L19" i="11"/>
  <c r="L23" i="11"/>
  <c r="L27" i="11"/>
  <c r="L5" i="11"/>
  <c r="L8" i="11"/>
  <c r="L16" i="11"/>
  <c r="L20" i="11"/>
  <c r="L28" i="11"/>
  <c r="O17" i="11" l="1"/>
  <c r="O9" i="11"/>
  <c r="P19" i="11"/>
  <c r="O5" i="11"/>
  <c r="P5" i="11"/>
  <c r="K10" i="11"/>
  <c r="O10" i="11"/>
  <c r="P16" i="11"/>
  <c r="K19" i="11"/>
  <c r="K12" i="11"/>
  <c r="P14" i="11"/>
  <c r="P28" i="11" l="1"/>
  <c r="O28" i="11"/>
  <c r="O6" i="11"/>
  <c r="P17" i="11"/>
  <c r="P24" i="11"/>
  <c r="O7" i="11"/>
  <c r="O22" i="11"/>
  <c r="O18" i="11"/>
  <c r="O23" i="11"/>
  <c r="K9" i="11"/>
  <c r="P18" i="11"/>
  <c r="O11" i="11"/>
  <c r="P21" i="11"/>
  <c r="K24" i="11"/>
  <c r="K22" i="11"/>
  <c r="K14" i="11"/>
  <c r="P12" i="11"/>
  <c r="O25" i="11"/>
  <c r="K17" i="11"/>
  <c r="K20" i="11"/>
  <c r="P15" i="11"/>
  <c r="P20" i="11"/>
  <c r="K16" i="11"/>
  <c r="P23" i="11"/>
  <c r="K15" i="11"/>
  <c r="O20" i="11"/>
  <c r="K21" i="11"/>
  <c r="P25" i="11"/>
  <c r="K18" i="11"/>
  <c r="P10" i="11"/>
  <c r="P6" i="11"/>
  <c r="P11" i="11"/>
  <c r="K25" i="11"/>
  <c r="K5" i="11"/>
  <c r="O21" i="11"/>
  <c r="P7" i="11"/>
  <c r="P9" i="11"/>
  <c r="O16" i="11"/>
  <c r="O12" i="11"/>
  <c r="O15" i="11"/>
  <c r="P22" i="11"/>
  <c r="O24" i="11"/>
  <c r="O14" i="11"/>
  <c r="O19" i="11"/>
  <c r="K11" i="11"/>
  <c r="K26" i="11"/>
  <c r="K7" i="11"/>
  <c r="K23" i="11"/>
  <c r="P30" i="11" l="1"/>
  <c r="P13" i="11"/>
  <c r="O8" i="11"/>
  <c r="P26" i="11"/>
  <c r="K8" i="11"/>
  <c r="K13" i="11"/>
  <c r="O26" i="11"/>
  <c r="P8" i="11"/>
  <c r="O13" i="11"/>
  <c r="K30" i="11" l="1"/>
  <c r="O30" i="11"/>
  <c r="K28" i="11"/>
</calcChain>
</file>

<file path=xl/sharedStrings.xml><?xml version="1.0" encoding="utf-8"?>
<sst xmlns="http://schemas.openxmlformats.org/spreadsheetml/2006/main" count="136" uniqueCount="55">
  <si>
    <t>I11.0</t>
  </si>
  <si>
    <t>I50.0</t>
  </si>
  <si>
    <t>I50.1</t>
  </si>
  <si>
    <t>I50.9</t>
  </si>
  <si>
    <t>Haiglaliik</t>
  </si>
  <si>
    <t>Haigla</t>
  </si>
  <si>
    <t>95% usaldusvahemik</t>
  </si>
  <si>
    <t>Piirkondlikud</t>
  </si>
  <si>
    <t>Põhja-Eesti Regionaalhaigla</t>
  </si>
  <si>
    <t>Tallinna Lastehaigla</t>
  </si>
  <si>
    <t>Tartu Ülikooli Kliinikum</t>
  </si>
  <si>
    <t>piirkH</t>
  </si>
  <si>
    <t>Keskhaiglad</t>
  </si>
  <si>
    <t>Ida-Tallinna Keskhaigla</t>
  </si>
  <si>
    <t>Lääne-Tallinna Keskhaigla</t>
  </si>
  <si>
    <t>Ida-Viru Keskhaigla</t>
  </si>
  <si>
    <t>Pärnu Haigla</t>
  </si>
  <si>
    <t>keskH</t>
  </si>
  <si>
    <t>Üldhaiglad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</si>
  <si>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</si>
  <si>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</si>
  <si>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</si>
  <si>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</si>
  <si>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</si>
  <si>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</si>
  <si>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Põlva Haigla</t>
  </si>
  <si>
    <t>Narva Haigla</t>
  </si>
  <si>
    <t>Rakvere Haigla</t>
  </si>
  <si>
    <t>Raplamaa Haigla</t>
  </si>
  <si>
    <t>Valga Haigla</t>
  </si>
  <si>
    <t>Viljandi Haigla</t>
  </si>
  <si>
    <t>üldH</t>
  </si>
  <si>
    <t>Kokku:</t>
  </si>
  <si>
    <t>Erihaiglad</t>
  </si>
  <si>
    <t>Haapsalu Neuroloogiline Rehabilitatsioonikeskus*</t>
  </si>
  <si>
    <t>HVA välised teenuseosutajad</t>
  </si>
  <si>
    <t>HVA välised</t>
  </si>
  <si>
    <t>Kõik teenuseosutajad</t>
  </si>
  <si>
    <t>-</t>
  </si>
  <si>
    <t>Rehospitaliseerimine südamepuudulikkusega</t>
  </si>
  <si>
    <t>30 päeva rehospitaliseerimise arved</t>
  </si>
  <si>
    <t>30 päeva rehospitaliseerimised samasse või mujale raviasutusse</t>
  </si>
  <si>
    <t>2019.a 30 päeva  rehosp, arv</t>
  </si>
  <si>
    <t>30 päeva rehosp samasse asutusse, arv</t>
  </si>
  <si>
    <t>30 päeva rehosp mujale asutusse, arv</t>
  </si>
  <si>
    <t>30 päeva rehosp samasse asutusse, osakaal</t>
  </si>
  <si>
    <t>30 päeva rehosp mujale asutusse, osakaal</t>
  </si>
  <si>
    <t>2019. a
30 päeva jooksul rehospitaliseerimine, osakaal</t>
  </si>
  <si>
    <t>2019. a
30 päeva jooksul rehospitaliseerimine, arv</t>
  </si>
  <si>
    <t>2019. a esimesed statsionaarsed südamepuudulikkuse ravijuhud, arv</t>
  </si>
  <si>
    <t>2019. a HVA keskmine</t>
  </si>
  <si>
    <t>PiirkH</t>
  </si>
  <si>
    <t>KeskH</t>
  </si>
  <si>
    <t>ÜldH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</si>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</sst>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3" x14ac:knownFonts="1"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Arial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2"/>
      <color theme="1"/>
      <name val="Times New Roman"/>
      <family val="1"/>
    </font>
    <font>
      <sz val="12"/>
      <color rgb="FF00B0F0"/>
      <name val="Calibri"/>
      <family val="2"/>
      <charset val="186"/>
      <scheme val="minor"/>
    </font>
    <font>
      <b/>
      <u/>
      <sz val="12"/>
      <color rgb="FF00B0F0"/>
      <name val="Calibri"/>
      <family val="2"/>
      <charset val="186"/>
      <scheme val="minor"/>
    </font>
    <font>
      <sz val="12"/>
      <color rgb="FF00B0F0"/>
      <name val="Times New Roman"/>
      <family val="1"/>
      <charset val="186"/>
    </font>
    <font>
      <b/>
      <u/>
      <sz val="11"/>
      <color rgb="FF00B0F0"/>
      <name val="Calibri"/>
      <family val="2"/>
      <charset val="186"/>
      <scheme val="minor"/>
    </font>
    <font>
      <u/>
      <sz val="12"/>
      <color rgb="FF00B0F0"/>
      <name val="Times New Roman"/>
      <family val="1"/>
      <charset val="186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  <font>
      <b/>
      <sz val="10"/>
      <color rgb="FF2F5597"/>
      <name val="Times New Roman"/>
      <family val="1"/>
      <charset val="186"/>
    </font>
    <font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5">
    <xf numFmtId="0" fontId="0" fillId="0" borderId="0"/>
    <xf numFmtId="0" fontId="2" fillId="2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0" borderId="0" applyNumberFormat="0" applyBorder="0" applyAlignment="0" applyProtection="0"/>
    <xf numFmtId="0" fontId="13" fillId="23" borderId="1" applyNumberFormat="0" applyAlignment="0" applyProtection="0"/>
    <xf numFmtId="0" fontId="14" fillId="15" borderId="2" applyNumberFormat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1" fillId="13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20" fillId="0" borderId="6" applyNumberFormat="0" applyFill="0" applyAlignment="0" applyProtection="0"/>
    <xf numFmtId="0" fontId="20" fillId="21" borderId="0" applyNumberFormat="0" applyBorder="0" applyAlignment="0" applyProtection="0"/>
    <xf numFmtId="0" fontId="3" fillId="20" borderId="1" applyNumberFormat="0" applyFont="0" applyAlignment="0" applyProtection="0"/>
    <xf numFmtId="0" fontId="21" fillId="23" borderId="7" applyNumberFormat="0" applyAlignment="0" applyProtection="0"/>
    <xf numFmtId="4" fontId="3" fillId="27" borderId="1" applyNumberFormat="0" applyProtection="0">
      <alignment vertical="center"/>
    </xf>
    <xf numFmtId="4" fontId="24" fillId="28" borderId="1" applyNumberFormat="0" applyProtection="0">
      <alignment vertical="center"/>
    </xf>
    <xf numFmtId="4" fontId="3" fillId="28" borderId="1" applyNumberFormat="0" applyProtection="0">
      <alignment horizontal="left" vertical="center" indent="1"/>
    </xf>
    <xf numFmtId="0" fontId="7" fillId="27" borderId="8" applyNumberFormat="0" applyProtection="0">
      <alignment horizontal="left" vertical="top" indent="1"/>
    </xf>
    <xf numFmtId="4" fontId="3" fillId="29" borderId="1" applyNumberFormat="0" applyProtection="0">
      <alignment horizontal="left" vertical="center" indent="1"/>
    </xf>
    <xf numFmtId="4" fontId="3" fillId="30" borderId="1" applyNumberFormat="0" applyProtection="0">
      <alignment horizontal="right" vertical="center"/>
    </xf>
    <xf numFmtId="4" fontId="3" fillId="31" borderId="1" applyNumberFormat="0" applyProtection="0">
      <alignment horizontal="right" vertical="center"/>
    </xf>
    <xf numFmtId="4" fontId="3" fillId="32" borderId="9" applyNumberFormat="0" applyProtection="0">
      <alignment horizontal="right" vertical="center"/>
    </xf>
    <xf numFmtId="4" fontId="3" fillId="33" borderId="1" applyNumberFormat="0" applyProtection="0">
      <alignment horizontal="right" vertical="center"/>
    </xf>
    <xf numFmtId="4" fontId="3" fillId="34" borderId="1" applyNumberFormat="0" applyProtection="0">
      <alignment horizontal="right" vertical="center"/>
    </xf>
    <xf numFmtId="4" fontId="3" fillId="35" borderId="1" applyNumberFormat="0" applyProtection="0">
      <alignment horizontal="right" vertical="center"/>
    </xf>
    <xf numFmtId="4" fontId="3" fillId="36" borderId="1" applyNumberFormat="0" applyProtection="0">
      <alignment horizontal="right" vertical="center"/>
    </xf>
    <xf numFmtId="4" fontId="3" fillId="37" borderId="1" applyNumberFormat="0" applyProtection="0">
      <alignment horizontal="right" vertical="center"/>
    </xf>
    <xf numFmtId="4" fontId="3" fillId="38" borderId="1" applyNumberFormat="0" applyProtection="0">
      <alignment horizontal="right" vertical="center"/>
    </xf>
    <xf numFmtId="4" fontId="3" fillId="39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6" fillId="40" borderId="9" applyNumberFormat="0" applyProtection="0">
      <alignment horizontal="left" vertical="center" indent="1"/>
    </xf>
    <xf numFmtId="4" fontId="3" fillId="41" borderId="1" applyNumberFormat="0" applyProtection="0">
      <alignment horizontal="right" vertical="center"/>
    </xf>
    <xf numFmtId="4" fontId="3" fillId="42" borderId="9" applyNumberFormat="0" applyProtection="0">
      <alignment horizontal="left" vertical="center" indent="1"/>
    </xf>
    <xf numFmtId="4" fontId="3" fillId="41" borderId="9" applyNumberFormat="0" applyProtection="0">
      <alignment horizontal="left" vertical="center" indent="1"/>
    </xf>
    <xf numFmtId="0" fontId="3" fillId="43" borderId="1" applyNumberFormat="0" applyProtection="0">
      <alignment horizontal="left" vertical="center" indent="1"/>
    </xf>
    <xf numFmtId="0" fontId="3" fillId="40" borderId="8" applyNumberFormat="0" applyProtection="0">
      <alignment horizontal="left" vertical="top" indent="1"/>
    </xf>
    <xf numFmtId="0" fontId="3" fillId="44" borderId="1" applyNumberFormat="0" applyProtection="0">
      <alignment horizontal="left" vertical="center" indent="1"/>
    </xf>
    <xf numFmtId="0" fontId="3" fillId="41" borderId="8" applyNumberFormat="0" applyProtection="0">
      <alignment horizontal="left" vertical="top" indent="1"/>
    </xf>
    <xf numFmtId="0" fontId="3" fillId="45" borderId="1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0" fontId="3" fillId="42" borderId="1" applyNumberFormat="0" applyProtection="0">
      <alignment horizontal="left" vertical="center" indent="1"/>
    </xf>
    <xf numFmtId="0" fontId="3" fillId="42" borderId="8" applyNumberFormat="0" applyProtection="0">
      <alignment horizontal="left" vertical="top" indent="1"/>
    </xf>
    <xf numFmtId="0" fontId="3" fillId="46" borderId="10" applyNumberFormat="0">
      <protection locked="0"/>
    </xf>
    <xf numFmtId="0" fontId="4" fillId="40" borderId="11" applyBorder="0"/>
    <xf numFmtId="4" fontId="5" fillId="47" borderId="8" applyNumberFormat="0" applyProtection="0">
      <alignment vertical="center"/>
    </xf>
    <xf numFmtId="4" fontId="24" fillId="48" borderId="12" applyNumberFormat="0" applyProtection="0">
      <alignment vertical="center"/>
    </xf>
    <xf numFmtId="4" fontId="5" fillId="43" borderId="8" applyNumberFormat="0" applyProtection="0">
      <alignment horizontal="left" vertical="center" indent="1"/>
    </xf>
    <xf numFmtId="0" fontId="5" fillId="47" borderId="8" applyNumberFormat="0" applyProtection="0">
      <alignment horizontal="left" vertical="top" indent="1"/>
    </xf>
    <xf numFmtId="4" fontId="3" fillId="0" borderId="1" applyNumberFormat="0" applyProtection="0">
      <alignment horizontal="right" vertical="center"/>
    </xf>
    <xf numFmtId="4" fontId="24" fillId="49" borderId="1" applyNumberFormat="0" applyProtection="0">
      <alignment horizontal="right" vertical="center"/>
    </xf>
    <xf numFmtId="4" fontId="3" fillId="29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4" fontId="8" fillId="50" borderId="9" applyNumberFormat="0" applyProtection="0">
      <alignment horizontal="left" vertical="center" indent="1"/>
    </xf>
    <xf numFmtId="0" fontId="3" fillId="51" borderId="12"/>
    <xf numFmtId="4" fontId="9" fillId="46" borderId="1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25" fillId="2" borderId="0"/>
    <xf numFmtId="9" fontId="26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wrapText="1"/>
    </xf>
    <xf numFmtId="0" fontId="28" fillId="0" borderId="0" xfId="106"/>
    <xf numFmtId="0" fontId="29" fillId="0" borderId="0" xfId="0" applyFont="1"/>
    <xf numFmtId="0" fontId="30" fillId="0" borderId="0" xfId="0" applyFont="1" applyAlignment="1">
      <alignment vertical="top"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49" fontId="0" fillId="0" borderId="0" xfId="0" applyNumberFormat="1"/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vertical="top" wrapText="1"/>
    </xf>
    <xf numFmtId="0" fontId="28" fillId="0" borderId="0" xfId="106" applyAlignment="1">
      <alignment vertical="center"/>
    </xf>
    <xf numFmtId="0" fontId="36" fillId="0" borderId="12" xfId="0" applyFont="1" applyBorder="1" applyAlignment="1"/>
    <xf numFmtId="0" fontId="36" fillId="0" borderId="12" xfId="0" applyFont="1" applyBorder="1" applyAlignment="1">
      <alignment wrapText="1"/>
    </xf>
    <xf numFmtId="9" fontId="27" fillId="0" borderId="12" xfId="99" applyFont="1" applyBorder="1" applyAlignment="1">
      <alignment horizontal="right"/>
    </xf>
    <xf numFmtId="9" fontId="27" fillId="0" borderId="12" xfId="0" applyNumberFormat="1" applyFont="1" applyBorder="1"/>
    <xf numFmtId="0" fontId="27" fillId="0" borderId="12" xfId="0" applyFont="1" applyBorder="1"/>
    <xf numFmtId="9" fontId="26" fillId="0" borderId="12" xfId="99" applyFont="1" applyBorder="1" applyAlignment="1">
      <alignment horizontal="right"/>
    </xf>
    <xf numFmtId="9" fontId="0" fillId="0" borderId="12" xfId="0" applyNumberFormat="1" applyBorder="1"/>
    <xf numFmtId="0" fontId="0" fillId="0" borderId="12" xfId="0" applyBorder="1"/>
    <xf numFmtId="0" fontId="0" fillId="0" borderId="14" xfId="0" applyBorder="1"/>
    <xf numFmtId="9" fontId="0" fillId="0" borderId="12" xfId="0" applyNumberFormat="1" applyBorder="1" applyAlignment="1">
      <alignment horizontal="right"/>
    </xf>
    <xf numFmtId="0" fontId="38" fillId="0" borderId="0" xfId="0" applyFont="1"/>
    <xf numFmtId="0" fontId="0" fillId="0" borderId="12" xfId="0" applyBorder="1" applyAlignment="1">
      <alignment horizontal="right"/>
    </xf>
    <xf numFmtId="3" fontId="38" fillId="0" borderId="12" xfId="0" applyNumberFormat="1" applyFont="1" applyBorder="1"/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0" fillId="0" borderId="12" xfId="0" applyNumberFormat="1" applyBorder="1"/>
    <xf numFmtId="0" fontId="27" fillId="0" borderId="12" xfId="0" applyFont="1" applyFill="1" applyBorder="1"/>
    <xf numFmtId="0" fontId="0" fillId="0" borderId="12" xfId="0" applyFont="1" applyBorder="1"/>
    <xf numFmtId="9" fontId="0" fillId="0" borderId="12" xfId="99" applyFont="1" applyBorder="1"/>
    <xf numFmtId="9" fontId="0" fillId="0" borderId="12" xfId="99" applyFont="1" applyBorder="1" applyAlignment="1">
      <alignment horizontal="right"/>
    </xf>
    <xf numFmtId="9" fontId="27" fillId="0" borderId="12" xfId="99" applyFont="1" applyBorder="1"/>
    <xf numFmtId="0" fontId="41" fillId="0" borderId="0" xfId="0" applyFont="1"/>
    <xf numFmtId="9" fontId="41" fillId="0" borderId="0" xfId="0" applyNumberFormat="1" applyFont="1"/>
    <xf numFmtId="164" fontId="41" fillId="0" borderId="0" xfId="0" applyNumberFormat="1" applyFont="1"/>
    <xf numFmtId="0" fontId="42" fillId="0" borderId="0" xfId="0" applyFont="1"/>
    <xf numFmtId="0" fontId="38" fillId="0" borderId="12" xfId="0" applyFont="1" applyBorder="1" applyAlignment="1">
      <alignment wrapText="1"/>
    </xf>
    <xf numFmtId="0" fontId="27" fillId="0" borderId="12" xfId="0" applyFont="1" applyBorder="1" applyAlignment="1">
      <alignment horizont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6" fillId="0" borderId="15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6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horizontal="center"/>
    </xf>
    <xf numFmtId="0" fontId="36" fillId="0" borderId="17" xfId="0" applyFont="1" applyBorder="1" applyAlignment="1">
      <alignment horizontal="left" vertical="top" wrapText="1"/>
    </xf>
    <xf numFmtId="0" fontId="36" fillId="0" borderId="14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>
      <alignment horizontal="left" vertical="center"/>
    </xf>
    <xf numFmtId="0" fontId="36" fillId="0" borderId="12" xfId="0" applyFont="1" applyBorder="1" applyAlignment="1">
      <alignment horizontal="center" vertical="top" wrapText="1"/>
    </xf>
    <xf numFmtId="0" fontId="36" fillId="0" borderId="15" xfId="0" applyFont="1" applyBorder="1" applyAlignment="1">
      <alignment horizontal="center" wrapText="1"/>
    </xf>
    <xf numFmtId="0" fontId="36" fillId="0" borderId="16" xfId="0" applyFont="1" applyBorder="1" applyAlignment="1">
      <alignment horizontal="center" wrapText="1"/>
    </xf>
    <xf numFmtId="0" fontId="36" fillId="0" borderId="12" xfId="0" applyFont="1" applyBorder="1" applyAlignment="1">
      <alignment horizontal="left" vertical="top" wrapText="1"/>
    </xf>
  </cellXfs>
  <cellStyles count="125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1 3" xfId="86" xr:uid="{00000000-0005-0000-0000-000004000000}"/>
    <cellStyle name="Accent1 4" xfId="97" xr:uid="{00000000-0005-0000-0000-000005000000}"/>
    <cellStyle name="Accent1 5" xfId="100" xr:uid="{F9C25562-F451-4330-8C9D-66644A608F87}"/>
    <cellStyle name="Accent1 6" xfId="107" xr:uid="{A808396D-20E6-478C-B2A6-A96D61A949E6}"/>
    <cellStyle name="Accent1 7" xfId="122" xr:uid="{C9D47009-1D3D-41BB-9AFD-00C98C43BC9E}"/>
    <cellStyle name="Accent1 8" xfId="124" xr:uid="{F2C169B9-0107-4763-934A-C972E55FC14F}"/>
    <cellStyle name="Accent2 - 20%" xfId="7" xr:uid="{00000000-0005-0000-0000-000006000000}"/>
    <cellStyle name="Accent2 - 40%" xfId="8" xr:uid="{00000000-0005-0000-0000-000007000000}"/>
    <cellStyle name="Accent2 - 60%" xfId="9" xr:uid="{00000000-0005-0000-0000-000008000000}"/>
    <cellStyle name="Accent2 2" xfId="6" xr:uid="{00000000-0005-0000-0000-000009000000}"/>
    <cellStyle name="Accent2 3" xfId="87" xr:uid="{00000000-0005-0000-0000-00000A000000}"/>
    <cellStyle name="Accent2 4" xfId="96" xr:uid="{00000000-0005-0000-0000-00000B000000}"/>
    <cellStyle name="Accent2 5" xfId="101" xr:uid="{8E29B356-580F-4A2E-813F-571B80442B6E}"/>
    <cellStyle name="Accent2 6" xfId="109" xr:uid="{D71C3596-21DE-43DA-BD83-503185F0C3AB}"/>
    <cellStyle name="Accent2 7" xfId="121" xr:uid="{2034D1AC-4DE2-49DC-87D2-45202E052C55}"/>
    <cellStyle name="Accent2 8" xfId="123" xr:uid="{F76D6230-301F-4484-9E6F-66BE373B33F6}"/>
    <cellStyle name="Accent3 - 20%" xfId="11" xr:uid="{00000000-0005-0000-0000-00000C000000}"/>
    <cellStyle name="Accent3 - 40%" xfId="12" xr:uid="{00000000-0005-0000-0000-00000D000000}"/>
    <cellStyle name="Accent3 - 60%" xfId="13" xr:uid="{00000000-0005-0000-0000-00000E000000}"/>
    <cellStyle name="Accent3 2" xfId="10" xr:uid="{00000000-0005-0000-0000-00000F000000}"/>
    <cellStyle name="Accent3 3" xfId="88" xr:uid="{00000000-0005-0000-0000-000010000000}"/>
    <cellStyle name="Accent3 4" xfId="95" xr:uid="{00000000-0005-0000-0000-000011000000}"/>
    <cellStyle name="Accent3 5" xfId="102" xr:uid="{DF2860F8-EDC9-4EBC-832E-E6392C651035}"/>
    <cellStyle name="Accent3 6" xfId="110" xr:uid="{F1B83BE1-5BA8-42A5-8ABD-CA02DB4F8462}"/>
    <cellStyle name="Accent3 7" xfId="120" xr:uid="{AD7B988D-9F49-490D-8384-43A7EFB8998D}"/>
    <cellStyle name="Accent3 8" xfId="108" xr:uid="{530FE06B-3955-4651-9200-CE1BC2C79B6E}"/>
    <cellStyle name="Accent4 - 20%" xfId="15" xr:uid="{00000000-0005-0000-0000-000012000000}"/>
    <cellStyle name="Accent4 - 40%" xfId="16" xr:uid="{00000000-0005-0000-0000-000013000000}"/>
    <cellStyle name="Accent4 - 60%" xfId="17" xr:uid="{00000000-0005-0000-0000-000014000000}"/>
    <cellStyle name="Accent4 2" xfId="14" xr:uid="{00000000-0005-0000-0000-000015000000}"/>
    <cellStyle name="Accent4 3" xfId="89" xr:uid="{00000000-0005-0000-0000-000016000000}"/>
    <cellStyle name="Accent4 4" xfId="94" xr:uid="{00000000-0005-0000-0000-000017000000}"/>
    <cellStyle name="Accent4 5" xfId="103" xr:uid="{6F156DFB-2DD1-44EF-B806-7747BE2C9C6B}"/>
    <cellStyle name="Accent4 6" xfId="112" xr:uid="{CC4D3445-7A67-43D7-A2F6-3DF96D671CD6}"/>
    <cellStyle name="Accent4 7" xfId="119" xr:uid="{12D926C1-8002-4E82-98DC-C33C2C5780B4}"/>
    <cellStyle name="Accent4 8" xfId="111" xr:uid="{D1CB25E7-15D8-4762-9955-67231B9363DF}"/>
    <cellStyle name="Accent5 - 20%" xfId="19" xr:uid="{00000000-0005-0000-0000-000018000000}"/>
    <cellStyle name="Accent5 - 40%" xfId="20" xr:uid="{00000000-0005-0000-0000-000019000000}"/>
    <cellStyle name="Accent5 - 60%" xfId="21" xr:uid="{00000000-0005-0000-0000-00001A000000}"/>
    <cellStyle name="Accent5 2" xfId="18" xr:uid="{00000000-0005-0000-0000-00001B000000}"/>
    <cellStyle name="Accent5 3" xfId="90" xr:uid="{00000000-0005-0000-0000-00001C000000}"/>
    <cellStyle name="Accent5 4" xfId="93" xr:uid="{00000000-0005-0000-0000-00001D000000}"/>
    <cellStyle name="Accent5 5" xfId="104" xr:uid="{A463AB77-8028-47DE-9E84-0352B6EC7033}"/>
    <cellStyle name="Accent5 6" xfId="114" xr:uid="{9D569058-99A6-447E-8B84-112A8F10BA33}"/>
    <cellStyle name="Accent5 7" xfId="118" xr:uid="{8958F91A-BAB5-4738-BCEB-4281ADE9B9E3}"/>
    <cellStyle name="Accent5 8" xfId="113" xr:uid="{40B3288E-715B-4620-BA21-9F28FF03D6BB}"/>
    <cellStyle name="Accent6 - 20%" xfId="23" xr:uid="{00000000-0005-0000-0000-00001E000000}"/>
    <cellStyle name="Accent6 - 40%" xfId="24" xr:uid="{00000000-0005-0000-0000-00001F000000}"/>
    <cellStyle name="Accent6 - 60%" xfId="25" xr:uid="{00000000-0005-0000-0000-000020000000}"/>
    <cellStyle name="Accent6 2" xfId="22" xr:uid="{00000000-0005-0000-0000-000021000000}"/>
    <cellStyle name="Accent6 3" xfId="91" xr:uid="{00000000-0005-0000-0000-000022000000}"/>
    <cellStyle name="Accent6 4" xfId="92" xr:uid="{00000000-0005-0000-0000-000023000000}"/>
    <cellStyle name="Accent6 5" xfId="105" xr:uid="{3C8F8818-D740-4790-AA9E-6513808D4136}"/>
    <cellStyle name="Accent6 6" xfId="116" xr:uid="{38039E08-520D-4C04-9107-831C36F38637}"/>
    <cellStyle name="Accent6 7" xfId="117" xr:uid="{CA176271-3AFD-4AA7-AA9C-558745FF759C}"/>
    <cellStyle name="Accent6 8" xfId="115" xr:uid="{6ADD5A56-7C76-445C-A7DF-DAF2A18DFDF7}"/>
    <cellStyle name="Bad 2" xfId="26" xr:uid="{00000000-0005-0000-0000-000024000000}"/>
    <cellStyle name="Calculation 2" xfId="27" xr:uid="{00000000-0005-0000-0000-000025000000}"/>
    <cellStyle name="Check Cell 2" xfId="28" xr:uid="{00000000-0005-0000-0000-000026000000}"/>
    <cellStyle name="Emphasis 1" xfId="29" xr:uid="{00000000-0005-0000-0000-000027000000}"/>
    <cellStyle name="Emphasis 2" xfId="30" xr:uid="{00000000-0005-0000-0000-000028000000}"/>
    <cellStyle name="Emphasis 3" xfId="31" xr:uid="{00000000-0005-0000-0000-000029000000}"/>
    <cellStyle name="Good 2" xfId="32" xr:uid="{00000000-0005-0000-0000-00002A000000}"/>
    <cellStyle name="Heading 1 2" xfId="33" xr:uid="{00000000-0005-0000-0000-00002B000000}"/>
    <cellStyle name="Heading 2 2" xfId="34" xr:uid="{00000000-0005-0000-0000-00002C000000}"/>
    <cellStyle name="Heading 3 2" xfId="35" xr:uid="{00000000-0005-0000-0000-00002D000000}"/>
    <cellStyle name="Heading 4 2" xfId="36" xr:uid="{00000000-0005-0000-0000-00002E000000}"/>
    <cellStyle name="Hyperlink" xfId="106" builtinId="8"/>
    <cellStyle name="Input 2" xfId="37" xr:uid="{00000000-0005-0000-0000-00002F000000}"/>
    <cellStyle name="Linked Cell 2" xfId="38" xr:uid="{00000000-0005-0000-0000-000030000000}"/>
    <cellStyle name="Neutral 2" xfId="39" xr:uid="{00000000-0005-0000-0000-000031000000}"/>
    <cellStyle name="Normal" xfId="0" builtinId="0"/>
    <cellStyle name="Normal 2" xfId="1" xr:uid="{00000000-0005-0000-0000-000033000000}"/>
    <cellStyle name="Normal 3" xfId="98" xr:uid="{00000000-0005-0000-0000-000034000000}"/>
    <cellStyle name="Note 2" xfId="40" xr:uid="{00000000-0005-0000-0000-000035000000}"/>
    <cellStyle name="Output 2" xfId="41" xr:uid="{00000000-0005-0000-0000-000036000000}"/>
    <cellStyle name="Percent" xfId="99" builtinId="5"/>
    <cellStyle name="SAPBEXaggData" xfId="42" xr:uid="{00000000-0005-0000-0000-000037000000}"/>
    <cellStyle name="SAPBEXaggDataEmph" xfId="43" xr:uid="{00000000-0005-0000-0000-000038000000}"/>
    <cellStyle name="SAPBEXaggItem" xfId="44" xr:uid="{00000000-0005-0000-0000-000039000000}"/>
    <cellStyle name="SAPBEXaggItemX" xfId="45" xr:uid="{00000000-0005-0000-0000-00003A000000}"/>
    <cellStyle name="SAPBEXchaText" xfId="46" xr:uid="{00000000-0005-0000-0000-00003B000000}"/>
    <cellStyle name="SAPBEXexcBad7" xfId="47" xr:uid="{00000000-0005-0000-0000-00003C000000}"/>
    <cellStyle name="SAPBEXexcBad8" xfId="48" xr:uid="{00000000-0005-0000-0000-00003D000000}"/>
    <cellStyle name="SAPBEXexcBad9" xfId="49" xr:uid="{00000000-0005-0000-0000-00003E000000}"/>
    <cellStyle name="SAPBEXexcCritical4" xfId="50" xr:uid="{00000000-0005-0000-0000-00003F000000}"/>
    <cellStyle name="SAPBEXexcCritical5" xfId="51" xr:uid="{00000000-0005-0000-0000-000040000000}"/>
    <cellStyle name="SAPBEXexcCritical6" xfId="52" xr:uid="{00000000-0005-0000-0000-000041000000}"/>
    <cellStyle name="SAPBEXexcGood1" xfId="53" xr:uid="{00000000-0005-0000-0000-000042000000}"/>
    <cellStyle name="SAPBEXexcGood2" xfId="54" xr:uid="{00000000-0005-0000-0000-000043000000}"/>
    <cellStyle name="SAPBEXexcGood3" xfId="55" xr:uid="{00000000-0005-0000-0000-000044000000}"/>
    <cellStyle name="SAPBEXfilterDrill" xfId="56" xr:uid="{00000000-0005-0000-0000-000045000000}"/>
    <cellStyle name="SAPBEXfilterItem" xfId="57" xr:uid="{00000000-0005-0000-0000-000046000000}"/>
    <cellStyle name="SAPBEXfilterText" xfId="58" xr:uid="{00000000-0005-0000-0000-000047000000}"/>
    <cellStyle name="SAPBEXformats" xfId="59" xr:uid="{00000000-0005-0000-0000-000048000000}"/>
    <cellStyle name="SAPBEXheaderItem" xfId="60" xr:uid="{00000000-0005-0000-0000-000049000000}"/>
    <cellStyle name="SAPBEXheaderText" xfId="61" xr:uid="{00000000-0005-0000-0000-00004A000000}"/>
    <cellStyle name="SAPBEXHLevel0" xfId="62" xr:uid="{00000000-0005-0000-0000-00004B000000}"/>
    <cellStyle name="SAPBEXHLevel0X" xfId="63" xr:uid="{00000000-0005-0000-0000-00004C000000}"/>
    <cellStyle name="SAPBEXHLevel1" xfId="64" xr:uid="{00000000-0005-0000-0000-00004D000000}"/>
    <cellStyle name="SAPBEXHLevel1X" xfId="65" xr:uid="{00000000-0005-0000-0000-00004E000000}"/>
    <cellStyle name="SAPBEXHLevel2" xfId="66" xr:uid="{00000000-0005-0000-0000-00004F000000}"/>
    <cellStyle name="SAPBEXHLevel2X" xfId="67" xr:uid="{00000000-0005-0000-0000-000050000000}"/>
    <cellStyle name="SAPBEXHLevel3" xfId="68" xr:uid="{00000000-0005-0000-0000-000051000000}"/>
    <cellStyle name="SAPBEXHLevel3X" xfId="69" xr:uid="{00000000-0005-0000-0000-000052000000}"/>
    <cellStyle name="SAPBEXinputData" xfId="70" xr:uid="{00000000-0005-0000-0000-000053000000}"/>
    <cellStyle name="SAPBEXItemHeader" xfId="71" xr:uid="{00000000-0005-0000-0000-000054000000}"/>
    <cellStyle name="SAPBEXresData" xfId="72" xr:uid="{00000000-0005-0000-0000-000055000000}"/>
    <cellStyle name="SAPBEXresDataEmph" xfId="73" xr:uid="{00000000-0005-0000-0000-000056000000}"/>
    <cellStyle name="SAPBEXresItem" xfId="74" xr:uid="{00000000-0005-0000-0000-000057000000}"/>
    <cellStyle name="SAPBEXresItemX" xfId="75" xr:uid="{00000000-0005-0000-0000-000058000000}"/>
    <cellStyle name="SAPBEXstdData" xfId="76" xr:uid="{00000000-0005-0000-0000-000059000000}"/>
    <cellStyle name="SAPBEXstdDataEmph" xfId="77" xr:uid="{00000000-0005-0000-0000-00005A000000}"/>
    <cellStyle name="SAPBEXstdItem" xfId="78" xr:uid="{00000000-0005-0000-0000-00005B000000}"/>
    <cellStyle name="SAPBEXstdItemX" xfId="79" xr:uid="{00000000-0005-0000-0000-00005C000000}"/>
    <cellStyle name="SAPBEXtitle" xfId="80" xr:uid="{00000000-0005-0000-0000-00005D000000}"/>
    <cellStyle name="SAPBEXunassignedItem" xfId="81" xr:uid="{00000000-0005-0000-0000-00005E000000}"/>
    <cellStyle name="SAPBEXundefined" xfId="82" xr:uid="{00000000-0005-0000-0000-00005F000000}"/>
    <cellStyle name="Sheet Title" xfId="83" xr:uid="{00000000-0005-0000-0000-000060000000}"/>
    <cellStyle name="Total 2" xfId="84" xr:uid="{00000000-0005-0000-0000-000061000000}"/>
    <cellStyle name="Warning Text 2" xfId="85" xr:uid="{00000000-0005-0000-0000-000062000000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974762770038358E-2"/>
          <c:y val="3.1893921317686535E-2"/>
          <c:w val="0.93274289431769741"/>
          <c:h val="0.5330597685356444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Aruandesse2019!$J$3</c:f>
              <c:strCache>
                <c:ptCount val="1"/>
                <c:pt idx="0">
                  <c:v>2019. a
30 päeva jooksul rehospitaliseerimine, osakaal</c:v>
                </c:pt>
              </c:strCache>
            </c:strRef>
          </c:tx>
          <c:spPr>
            <a:solidFill>
              <a:srgbClr val="4472C4"/>
            </a:solidFill>
            <a:effectLst>
              <a:outerShdw blurRad="40132" dist="22860" dir="5400000" algn="ctr" rotWithShape="0">
                <a:srgbClr val="4472C4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132" dist="22860" dir="5400000" algn="ctr" rotWithShape="0">
                  <a:srgbClr val="4472C4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086D-4AFE-8182-64645731C88D}"/>
              </c:ext>
            </c:extLst>
          </c:dPt>
          <c:dPt>
            <c:idx val="7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132" dist="22860" dir="5400000" algn="ctr" rotWithShape="0">
                  <a:srgbClr val="4472C4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086D-4AFE-8182-64645731C88D}"/>
              </c:ext>
            </c:extLst>
          </c:dPt>
          <c:dPt>
            <c:idx val="17"/>
            <c:invertIfNegative val="0"/>
            <c:bubble3D val="0"/>
            <c:spPr>
              <a:solidFill>
                <a:srgbClr val="4472C4">
                  <a:alpha val="50000"/>
                </a:srgbClr>
              </a:solidFill>
              <a:effectLst>
                <a:outerShdw blurRad="40132" dist="22860" dir="5400000" algn="ctr" rotWithShape="0">
                  <a:srgbClr val="4472C4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086D-4AFE-8182-64645731C88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Aruandesse2019!$P$5:$P$29</c15:sqref>
                    </c15:fullRef>
                  </c:ext>
                </c:extLst>
                <c:f>(Aruandesse2019!$P$5,Aruandesse2019!$P$7:$P$13,Aruandesse2019!$P$15,Aruandesse2019!$P$18:$P$26,Aruandesse2019!$P$29)</c:f>
                <c:numCache>
                  <c:formatCode>General</c:formatCode>
                  <c:ptCount val="19"/>
                  <c:pt idx="0">
                    <c:v>2.7805662156838398E-2</c:v>
                  </c:pt>
                  <c:pt idx="1">
                    <c:v>2.4683643639333987E-2</c:v>
                  </c:pt>
                  <c:pt idx="2">
                    <c:v>1.7122610372355532E-2</c:v>
                  </c:pt>
                  <c:pt idx="3">
                    <c:v>4.6008864015612536E-2</c:v>
                  </c:pt>
                  <c:pt idx="4">
                    <c:v>4.2888166121280713E-2</c:v>
                  </c:pt>
                  <c:pt idx="5">
                    <c:v>2.4525269959033605E-2</c:v>
                  </c:pt>
                  <c:pt idx="6">
                    <c:v>3.5998925481571846E-2</c:v>
                  </c:pt>
                  <c:pt idx="7">
                    <c:v>1.4085468138894365E-2</c:v>
                  </c:pt>
                  <c:pt idx="8">
                    <c:v>4.7171547455998393E-2</c:v>
                  </c:pt>
                  <c:pt idx="9">
                    <c:v>4.3694548748148043E-2</c:v>
                  </c:pt>
                  <c:pt idx="10">
                    <c:v>4.6712231644122033E-2</c:v>
                  </c:pt>
                  <c:pt idx="11">
                    <c:v>6.3674714928464132E-2</c:v>
                  </c:pt>
                  <c:pt idx="12">
                    <c:v>2.5973781998526915E-2</c:v>
                  </c:pt>
                  <c:pt idx="13">
                    <c:v>7.1884399943152155E-2</c:v>
                  </c:pt>
                  <c:pt idx="14">
                    <c:v>6.0676935510295078E-2</c:v>
                  </c:pt>
                  <c:pt idx="15">
                    <c:v>3.3160721085475034E-2</c:v>
                  </c:pt>
                  <c:pt idx="16">
                    <c:v>6.0037977027533239E-2</c:v>
                  </c:pt>
                  <c:pt idx="17">
                    <c:v>1.0666165557664142E-2</c:v>
                  </c:pt>
                  <c:pt idx="18">
                    <c:v>0.18613067346762546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Aruandesse2019!$O$5:$O$29</c15:sqref>
                    </c15:fullRef>
                  </c:ext>
                </c:extLst>
                <c:f>(Aruandesse2019!$O$5,Aruandesse2019!$O$7:$O$13,Aruandesse2019!$O$15,Aruandesse2019!$O$18:$O$26,Aruandesse2019!$O$29)</c:f>
                <c:numCache>
                  <c:formatCode>General</c:formatCode>
                  <c:ptCount val="19"/>
                  <c:pt idx="0">
                    <c:v>1.5141925525139564E-2</c:v>
                  </c:pt>
                  <c:pt idx="1">
                    <c:v>1.4888152487897394E-2</c:v>
                  </c:pt>
                  <c:pt idx="2">
                    <c:v>1.1566360429712229E-2</c:v>
                  </c:pt>
                  <c:pt idx="3">
                    <c:v>1.8884691924693785E-2</c:v>
                  </c:pt>
                  <c:pt idx="4">
                    <c:v>1.5315660607371585E-2</c:v>
                  </c:pt>
                  <c:pt idx="5">
                    <c:v>1.1571524091494348E-2</c:v>
                  </c:pt>
                  <c:pt idx="6">
                    <c:v>1.275094875468127E-2</c:v>
                  </c:pt>
                  <c:pt idx="7">
                    <c:v>8.8273702185333747E-3</c:v>
                  </c:pt>
                  <c:pt idx="8">
                    <c:v>2.2907001425770443E-2</c:v>
                  </c:pt>
                  <c:pt idx="9">
                    <c:v>1.9665514846838546E-2</c:v>
                  </c:pt>
                  <c:pt idx="10">
                    <c:v>8.6657342265210949E-3</c:v>
                  </c:pt>
                  <c:pt idx="11">
                    <c:v>2.6731646674494357E-2</c:v>
                  </c:pt>
                  <c:pt idx="12">
                    <c:v>1.6541254433840462E-2</c:v>
                  </c:pt>
                  <c:pt idx="13">
                    <c:v>1.3718498468820589E-2</c:v>
                  </c:pt>
                  <c:pt idx="14">
                    <c:v>1.1432930007372354E-2</c:v>
                  </c:pt>
                  <c:pt idx="15">
                    <c:v>1.3398775135849965E-2</c:v>
                  </c:pt>
                  <c:pt idx="16">
                    <c:v>2.5085847900991845E-2</c:v>
                  </c:pt>
                  <c:pt idx="17">
                    <c:v>8.0071112375992605E-3</c:v>
                  </c:pt>
                  <c:pt idx="18">
                    <c:v>4.1118525817521179E-2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Aruandesse2019!$A$5:$C$30</c15:sqref>
                  </c15:fullRef>
                </c:ext>
              </c:extLst>
              <c:f>(Aruandesse2019!$A$5:$C$5,Aruandesse2019!$A$7:$C$13,Aruandesse2019!$A$15:$C$15,Aruandesse2019!$A$18:$C$26,Aruandesse2019!$A$29:$C$30)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Põlva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  <c:pt idx="19">
                    <c:v>Kõik teenuseosutajad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8">
                    <c:v>HVA välised</c:v>
                  </c:pt>
                  <c:pt idx="19">
                    <c:v>Kokku: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Aruandesse2019!$J$5:$J$29</c15:sqref>
                  </c15:fullRef>
                </c:ext>
              </c:extLst>
              <c:f>(Aruandesse2019!$J$5,Aruandesse2019!$J$7:$J$13,Aruandesse2019!$J$15,Aruandesse2019!$J$18:$J$26,Aruandesse2019!$J$29)</c:f>
              <c:numCache>
                <c:formatCode>0%</c:formatCode>
                <c:ptCount val="19"/>
                <c:pt idx="0">
                  <c:v>3.214285714285714E-2</c:v>
                </c:pt>
                <c:pt idx="1">
                  <c:v>3.6111111111111108E-2</c:v>
                </c:pt>
                <c:pt idx="2">
                  <c:v>3.4375000000000003E-2</c:v>
                </c:pt>
                <c:pt idx="3">
                  <c:v>3.1007751937984496E-2</c:v>
                </c:pt>
                <c:pt idx="4">
                  <c:v>2.3255813953488372E-2</c:v>
                </c:pt>
                <c:pt idx="5">
                  <c:v>2.1428571428571429E-2</c:v>
                </c:pt>
                <c:pt idx="6">
                  <c:v>1.935483870967742E-2</c:v>
                </c:pt>
                <c:pt idx="7">
                  <c:v>2.3088023088023088E-2</c:v>
                </c:pt>
                <c:pt idx="8">
                  <c:v>4.2553191489361701E-2</c:v>
                </c:pt>
                <c:pt idx="9">
                  <c:v>3.4482758620689655E-2</c:v>
                </c:pt>
                <c:pt idx="10">
                  <c:v>1.0526315789473684E-2</c:v>
                </c:pt>
                <c:pt idx="11">
                  <c:v>4.3956043956043959E-2</c:v>
                </c:pt>
                <c:pt idx="12">
                  <c:v>4.3478260869565216E-2</c:v>
                </c:pt>
                <c:pt idx="13">
                  <c:v>1.6666666666666666E-2</c:v>
                </c:pt>
                <c:pt idx="14">
                  <c:v>1.3888888888888888E-2</c:v>
                </c:pt>
                <c:pt idx="15">
                  <c:v>2.197802197802198E-2</c:v>
                </c:pt>
                <c:pt idx="16">
                  <c:v>4.1237113402061855E-2</c:v>
                </c:pt>
                <c:pt idx="17">
                  <c:v>3.1088082901554404E-2</c:v>
                </c:pt>
                <c:pt idx="18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6D-4AFE-8182-64645731C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831254496"/>
        <c:axId val="1"/>
      </c:barChart>
      <c:lineChart>
        <c:grouping val="standard"/>
        <c:varyColors val="0"/>
        <c:ser>
          <c:idx val="0"/>
          <c:order val="1"/>
          <c:tx>
            <c:strRef>
              <c:f>Aruandesse2019!$L$4</c:f>
              <c:strCache>
                <c:ptCount val="1"/>
                <c:pt idx="0">
                  <c:v>2019. a HVA keskmine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Aruandesse2019!$A$5:$C$26</c15:sqref>
                  </c15:fullRef>
                </c:ext>
              </c:extLst>
              <c:f>(Aruandesse2019!$A$5:$C$5,Aruandesse2019!$A$7:$C$13,Aruandesse2019!$A$15:$C$15,Aruandesse2019!$A$18:$C$26)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Põlva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Aruandesse2019!$L$5:$L$29</c15:sqref>
                  </c15:fullRef>
                </c:ext>
              </c:extLst>
              <c:f>(Aruandesse2019!$L$5,Aruandesse2019!$L$7:$L$13,Aruandesse2019!$L$15,Aruandesse2019!$L$18:$L$26,Aruandesse2019!$L$29)</c:f>
              <c:numCache>
                <c:formatCode>0%</c:formatCode>
                <c:ptCount val="19"/>
                <c:pt idx="0">
                  <c:v>2.9955621301775148E-2</c:v>
                </c:pt>
                <c:pt idx="1">
                  <c:v>2.9955621301775148E-2</c:v>
                </c:pt>
                <c:pt idx="2">
                  <c:v>2.9955621301775148E-2</c:v>
                </c:pt>
                <c:pt idx="3">
                  <c:v>2.9955621301775148E-2</c:v>
                </c:pt>
                <c:pt idx="4">
                  <c:v>2.9955621301775148E-2</c:v>
                </c:pt>
                <c:pt idx="5">
                  <c:v>2.9955621301775148E-2</c:v>
                </c:pt>
                <c:pt idx="6">
                  <c:v>2.9955621301775148E-2</c:v>
                </c:pt>
                <c:pt idx="7">
                  <c:v>2.9955621301775148E-2</c:v>
                </c:pt>
                <c:pt idx="8">
                  <c:v>2.9955621301775148E-2</c:v>
                </c:pt>
                <c:pt idx="9">
                  <c:v>2.9955621301775148E-2</c:v>
                </c:pt>
                <c:pt idx="10">
                  <c:v>2.9955621301775148E-2</c:v>
                </c:pt>
                <c:pt idx="11">
                  <c:v>2.9955621301775148E-2</c:v>
                </c:pt>
                <c:pt idx="12">
                  <c:v>2.9955621301775148E-2</c:v>
                </c:pt>
                <c:pt idx="13">
                  <c:v>2.9955621301775148E-2</c:v>
                </c:pt>
                <c:pt idx="14">
                  <c:v>2.9955621301775148E-2</c:v>
                </c:pt>
                <c:pt idx="15">
                  <c:v>2.9955621301775148E-2</c:v>
                </c:pt>
                <c:pt idx="16">
                  <c:v>2.9955621301775148E-2</c:v>
                </c:pt>
                <c:pt idx="17">
                  <c:v>2.9955621301775148E-2</c:v>
                </c:pt>
                <c:pt idx="18">
                  <c:v>2.9955621301775148E-2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6D-4AFE-8182-64645731C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254496"/>
        <c:axId val="1"/>
      </c:lineChart>
      <c:catAx>
        <c:axId val="83125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1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t-EE"/>
          </a:p>
        </c:txPr>
        <c:crossAx val="831254496"/>
        <c:crosses val="autoZero"/>
        <c:crossBetween val="between"/>
        <c:majorUnit val="1.0000000000000002E-2"/>
        <c:minorUnit val="1.0000000000000002E-2"/>
      </c:valAx>
    </c:plotArea>
    <c:legend>
      <c:legendPos val="r"/>
      <c:layout>
        <c:manualLayout>
          <c:xMode val="edge"/>
          <c:yMode val="edge"/>
          <c:x val="2.8237505468066488E-2"/>
          <c:y val="0.91703412948089924"/>
          <c:w val="0.93871366748042406"/>
          <c:h val="6.361414086817954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601980</xdr:colOff>
      <xdr:row>20</xdr:row>
      <xdr:rowOff>22860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C768E5F-2EF3-4CE3-9B6E-1A6AA69AB6E8}"/>
            </a:ext>
          </a:extLst>
        </xdr:cNvPr>
        <xdr:cNvSpPr/>
      </xdr:nvSpPr>
      <xdr:spPr>
        <a:xfrm>
          <a:off x="0" y="1"/>
          <a:ext cx="4869180" cy="375665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Rehospitaliseerimine südamepuudulikkusega</a:t>
          </a:r>
        </a:p>
        <a:p>
          <a:pPr algn="l"/>
          <a:endParaRPr lang="et-EE" sz="1200" b="1" u="none" baseline="0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30 päeva rehospitaliseerimine südamepuudulikkuse korral.</a:t>
          </a:r>
        </a:p>
        <a:p>
          <a:pPr algn="l"/>
          <a:endParaRPr lang="et-EE" sz="1200" baseline="0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lõpp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.2019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 rehospitaliseerimisel:</a:t>
          </a:r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 01.01.2019–30.01.2020</a:t>
          </a:r>
          <a:endParaRPr lang="en-US" sz="1200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 u="sng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Vanus: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≥19</a:t>
          </a:r>
        </a:p>
        <a:p>
          <a:pPr algn="l"/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et-EE" sz="1200" u="sng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Põhidiagnoos:</a:t>
          </a:r>
          <a:r>
            <a:rPr lang="et-EE" sz="1200" u="non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I50.0; I50.1; II50.9; I11.0 (nii esmasel kui ka rehospitaliseerimisel)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u="none" strike="noStrike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Esimaseks hospitaliseerimiseks loetakse isiku aasta esimest raviarvet.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Teiseks hospitaliseeriminseks (rehospitaliseerimine) loetakse sama põhidiagnoosiga hosptaliseerimisi 30 päeva jooksul (raviarve algab 1-30 päeva peale esmase hospitaliseerimise arve lõppu).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</xdr:colOff>
      <xdr:row>2</xdr:row>
      <xdr:rowOff>9525</xdr:rowOff>
    </xdr:from>
    <xdr:to>
      <xdr:col>24</xdr:col>
      <xdr:colOff>28575</xdr:colOff>
      <xdr:row>31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F2AAF16-4B20-47BF-AED9-A82107A3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0.94122</cdr:x>
      <cdr:y>0.5408</cdr:y>
    </cdr:from>
    <cdr:to>
      <cdr:x>0.97551</cdr:x>
      <cdr:y>0.6944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D0961AF-115B-4F4F-859A-FE6A49870C5C}"/>
            </a:ext>
          </a:extLst>
        </cdr:cNvPr>
        <cdr:cNvSpPr txBox="1"/>
      </cdr:nvSpPr>
      <cdr:spPr>
        <a:xfrm xmlns:a="http://schemas.openxmlformats.org/drawingml/2006/main" rot="16200000">
          <a:off x="6997068" y="3543298"/>
          <a:ext cx="914400" cy="266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t-EE" sz="1000"/>
            <a:t>HVA välised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aigekassa.ee/sites/default/files/indikaatorid/Keisril&#245;igete_osakaa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 2018"/>
      <sheetName val="Aruandesse 2018"/>
      <sheetName val="Kirjeldus 2017"/>
      <sheetName val="Aastate võrdlus"/>
    </sheetNames>
    <sheetDataSet>
      <sheetData sheetId="0"/>
      <sheetData sheetId="1">
        <row r="5">
          <cell r="E5">
            <v>1</v>
          </cell>
        </row>
        <row r="6">
          <cell r="E6" t="str">
            <v>–</v>
          </cell>
        </row>
        <row r="7">
          <cell r="E7">
            <v>0.22067901234567999</v>
          </cell>
        </row>
        <row r="8">
          <cell r="E8">
            <v>0.22097956035479999</v>
          </cell>
        </row>
        <row r="9">
          <cell r="E9">
            <v>0.18201183431953</v>
          </cell>
        </row>
        <row r="10">
          <cell r="E10">
            <v>0.22267206477733001</v>
          </cell>
        </row>
        <row r="11">
          <cell r="E11">
            <v>0.1650331963326</v>
          </cell>
        </row>
        <row r="12">
          <cell r="E12">
            <v>0.16842105263158</v>
          </cell>
        </row>
        <row r="13">
          <cell r="E13">
            <v>0.17681391622796999</v>
          </cell>
        </row>
        <row r="14">
          <cell r="E14">
            <v>0.25</v>
          </cell>
        </row>
        <row r="15">
          <cell r="E15" t="str">
            <v>–</v>
          </cell>
        </row>
        <row r="16">
          <cell r="E16">
            <v>0.16205533596838001</v>
          </cell>
        </row>
        <row r="17">
          <cell r="E17">
            <v>0.22529644268775001</v>
          </cell>
        </row>
        <row r="18">
          <cell r="E18">
            <v>0.18556701030927999</v>
          </cell>
        </row>
        <row r="19">
          <cell r="E19" t="str">
            <v>–</v>
          </cell>
        </row>
        <row r="20">
          <cell r="E20">
            <v>0.25121951219512001</v>
          </cell>
        </row>
        <row r="21">
          <cell r="E21">
            <v>0.18260869565217</v>
          </cell>
        </row>
        <row r="22">
          <cell r="E22">
            <v>0.17659137577001999</v>
          </cell>
        </row>
        <row r="23">
          <cell r="E23" t="str">
            <v>–</v>
          </cell>
        </row>
        <row r="24">
          <cell r="E24">
            <v>0.15384615384615</v>
          </cell>
        </row>
        <row r="25">
          <cell r="E25">
            <v>0.18548387096773999</v>
          </cell>
        </row>
        <row r="26">
          <cell r="E26">
            <v>0.19701986754966999</v>
          </cell>
        </row>
        <row r="28">
          <cell r="E28">
            <v>0.18872317206257</v>
          </cell>
        </row>
      </sheetData>
      <sheetData sheetId="2"/>
      <sheetData sheetId="3">
        <row r="3">
          <cell r="I3" t="str">
            <v>2017. a keisrilõigete osakaal (v.a riskirühmade keisrilõiked)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91D9-8D99-4E34-8E80-C8B403087092}">
  <dimension ref="A1:M33"/>
  <sheetViews>
    <sheetView zoomScaleNormal="100" workbookViewId="0">
      <selection activeCell="J18" sqref="J18"/>
    </sheetView>
  </sheetViews>
  <sheetFormatPr defaultRowHeight="15" x14ac:dyDescent="0.25"/>
  <cols>
    <col min="12" max="12" width="36.7109375" customWidth="1"/>
  </cols>
  <sheetData>
    <row r="1" spans="1:13" ht="15.75" x14ac:dyDescent="0.25">
      <c r="A1" s="3"/>
      <c r="L1" s="4"/>
      <c r="M1" s="1"/>
    </row>
    <row r="2" spans="1:13" ht="15.75" x14ac:dyDescent="0.25">
      <c r="L2" s="5"/>
    </row>
    <row r="3" spans="1:13" ht="15.75" x14ac:dyDescent="0.25">
      <c r="L3" s="6"/>
      <c r="M3" s="7"/>
    </row>
    <row r="4" spans="1:13" x14ac:dyDescent="0.25">
      <c r="L4" s="8"/>
      <c r="M4" s="7"/>
    </row>
    <row r="5" spans="1:13" ht="15.75" x14ac:dyDescent="0.25">
      <c r="L5" s="9"/>
      <c r="M5" s="7"/>
    </row>
    <row r="6" spans="1:13" ht="15.75" x14ac:dyDescent="0.25">
      <c r="L6" s="10"/>
      <c r="M6" s="7"/>
    </row>
    <row r="7" spans="1:13" x14ac:dyDescent="0.25">
      <c r="L7" s="11"/>
      <c r="M7" s="7"/>
    </row>
    <row r="8" spans="1:13" x14ac:dyDescent="0.25">
      <c r="M8" s="7"/>
    </row>
    <row r="9" spans="1:13" x14ac:dyDescent="0.25">
      <c r="M9" s="7"/>
    </row>
    <row r="10" spans="1:13" x14ac:dyDescent="0.25">
      <c r="M10" s="7"/>
    </row>
    <row r="11" spans="1:13" x14ac:dyDescent="0.25">
      <c r="M11" s="7"/>
    </row>
    <row r="12" spans="1:13" x14ac:dyDescent="0.25">
      <c r="M12" s="7"/>
    </row>
    <row r="13" spans="1:13" x14ac:dyDescent="0.25">
      <c r="M13" s="7"/>
    </row>
    <row r="14" spans="1:13" x14ac:dyDescent="0.25">
      <c r="M14" s="7"/>
    </row>
    <row r="15" spans="1:13" x14ac:dyDescent="0.25">
      <c r="M15" s="7"/>
    </row>
    <row r="16" spans="1:13" x14ac:dyDescent="0.25">
      <c r="M16" s="7"/>
    </row>
    <row r="17" spans="1:13" x14ac:dyDescent="0.25">
      <c r="M17" s="7"/>
    </row>
    <row r="18" spans="1:13" x14ac:dyDescent="0.25">
      <c r="M18" s="7"/>
    </row>
    <row r="19" spans="1:13" x14ac:dyDescent="0.25">
      <c r="M19" s="7"/>
    </row>
    <row r="20" spans="1:13" x14ac:dyDescent="0.25">
      <c r="M20" s="7"/>
    </row>
    <row r="21" spans="1:13" x14ac:dyDescent="0.25">
      <c r="M21" s="7"/>
    </row>
    <row r="22" spans="1:13" x14ac:dyDescent="0.25">
      <c r="M22" s="7"/>
    </row>
    <row r="23" spans="1:13" x14ac:dyDescent="0.25">
      <c r="M23" s="7"/>
    </row>
    <row r="24" spans="1:13" x14ac:dyDescent="0.25">
      <c r="M24" s="7"/>
    </row>
    <row r="25" spans="1:13" x14ac:dyDescent="0.25">
      <c r="M25" s="7"/>
    </row>
    <row r="26" spans="1:13" x14ac:dyDescent="0.25">
      <c r="M26" s="7"/>
    </row>
    <row r="27" spans="1:13" x14ac:dyDescent="0.25">
      <c r="M27" s="7"/>
    </row>
    <row r="28" spans="1:13" x14ac:dyDescent="0.25">
      <c r="M28" s="7"/>
    </row>
    <row r="29" spans="1:13" ht="11.2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1" spans="1:13" x14ac:dyDescent="0.25">
      <c r="A31" s="12"/>
    </row>
    <row r="33" spans="1:1" x14ac:dyDescent="0.25">
      <c r="A33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CBF8-810A-442D-B5AB-619779BF4AA6}">
  <dimension ref="A1:S82"/>
  <sheetViews>
    <sheetView tabSelected="1" workbookViewId="0">
      <selection activeCell="K33" sqref="K33"/>
    </sheetView>
  </sheetViews>
  <sheetFormatPr defaultRowHeight="15" x14ac:dyDescent="0.25"/>
  <cols>
    <col min="1" max="1" width="13.28515625" customWidth="1"/>
    <col min="3" max="3" width="21.140625" customWidth="1"/>
    <col min="4" max="4" width="10.28515625" customWidth="1"/>
    <col min="5" max="5" width="7.140625" customWidth="1"/>
    <col min="6" max="6" width="6.7109375" customWidth="1"/>
    <col min="7" max="7" width="7.5703125" customWidth="1"/>
    <col min="8" max="8" width="6.85546875" bestFit="1" customWidth="1"/>
    <col min="9" max="9" width="21.85546875" bestFit="1" customWidth="1"/>
    <col min="10" max="10" width="25.140625" customWidth="1"/>
    <col min="11" max="11" width="18.140625" customWidth="1"/>
    <col min="12" max="19" width="8.85546875" style="23"/>
  </cols>
  <sheetData>
    <row r="1" spans="1:17" customFormat="1" x14ac:dyDescent="0.25">
      <c r="A1" s="27" t="s">
        <v>39</v>
      </c>
      <c r="L1" s="23"/>
      <c r="M1" s="23"/>
      <c r="N1" s="23"/>
      <c r="O1" s="23"/>
      <c r="P1" s="23"/>
    </row>
    <row r="2" spans="1:17" customFormat="1" ht="15.75" x14ac:dyDescent="0.25">
      <c r="A2" s="26"/>
      <c r="L2" s="23"/>
      <c r="M2" s="23"/>
      <c r="N2" s="23"/>
      <c r="O2" s="23"/>
      <c r="P2" s="23"/>
    </row>
    <row r="3" spans="1:17" customFormat="1" ht="43.15" customHeight="1" x14ac:dyDescent="0.25">
      <c r="A3" s="49" t="s">
        <v>4</v>
      </c>
      <c r="B3" s="49"/>
      <c r="C3" s="50" t="s">
        <v>5</v>
      </c>
      <c r="D3" s="44" t="s">
        <v>49</v>
      </c>
      <c r="E3" s="44"/>
      <c r="F3" s="44"/>
      <c r="G3" s="44"/>
      <c r="H3" s="44"/>
      <c r="I3" s="54" t="s">
        <v>48</v>
      </c>
      <c r="J3" s="54" t="s">
        <v>47</v>
      </c>
      <c r="K3" s="51" t="s">
        <v>6</v>
      </c>
      <c r="L3" s="37"/>
      <c r="M3" s="23"/>
      <c r="N3" s="23"/>
      <c r="O3" s="23"/>
      <c r="P3" s="23"/>
    </row>
    <row r="4" spans="1:17" customFormat="1" ht="20.45" customHeight="1" x14ac:dyDescent="0.25">
      <c r="A4" s="49"/>
      <c r="B4" s="49"/>
      <c r="C4" s="50"/>
      <c r="D4" s="14" t="s">
        <v>0</v>
      </c>
      <c r="E4" s="14" t="s">
        <v>1</v>
      </c>
      <c r="F4" s="14" t="s">
        <v>2</v>
      </c>
      <c r="G4" s="14" t="s">
        <v>3</v>
      </c>
      <c r="H4" s="14" t="s">
        <v>32</v>
      </c>
      <c r="I4" s="54"/>
      <c r="J4" s="54"/>
      <c r="K4" s="51"/>
      <c r="L4" s="34" t="s">
        <v>50</v>
      </c>
      <c r="M4" s="34"/>
      <c r="N4" s="34"/>
      <c r="O4" s="34"/>
      <c r="P4" s="34"/>
      <c r="Q4" s="34"/>
    </row>
    <row r="5" spans="1:17" customFormat="1" x14ac:dyDescent="0.25">
      <c r="A5" s="49" t="s">
        <v>7</v>
      </c>
      <c r="B5" s="49"/>
      <c r="C5" s="21" t="s">
        <v>8</v>
      </c>
      <c r="D5" s="20">
        <v>272</v>
      </c>
      <c r="E5" s="20">
        <v>5</v>
      </c>
      <c r="F5" s="20">
        <v>0</v>
      </c>
      <c r="G5" s="20">
        <v>3</v>
      </c>
      <c r="H5" s="17">
        <v>280</v>
      </c>
      <c r="I5" s="20">
        <v>9</v>
      </c>
      <c r="J5" s="19">
        <v>3.214285714285714E-2</v>
      </c>
      <c r="K5" s="18" t="str">
        <f>ROUND(M5*100,0)&amp;-ROUND(N5*100,0)&amp;"%"</f>
        <v>2-6%</v>
      </c>
      <c r="L5" s="35">
        <f>$J$30</f>
        <v>2.9955621301775148E-2</v>
      </c>
      <c r="M5" s="36">
        <f>(((2*H5*(I5/H5))+3.841443202-(1.95996*SQRT(3.841443202+(4*H5*(I5/H5)*(1-(I5/H5))))))/(2*(H5+3.841443202)))</f>
        <v>1.7000931617717575E-2</v>
      </c>
      <c r="N5" s="36">
        <f>(((2*H5*(I5/H5))+3.841443202+(1.95996*SQRT(3.841443202+(4*H5*(I5/H5)*(1-(I5/H5))))))/(2*(H5+3.841443202)))</f>
        <v>5.9948519299695538E-2</v>
      </c>
      <c r="O5" s="36">
        <f t="shared" ref="O5:O30" si="0">J5-M5</f>
        <v>1.5141925525139564E-2</v>
      </c>
      <c r="P5" s="36">
        <f t="shared" ref="P5:P30" si="1">N5-J5</f>
        <v>2.7805662156838398E-2</v>
      </c>
      <c r="Q5" s="34"/>
    </row>
    <row r="6" spans="1:17" customFormat="1" x14ac:dyDescent="0.25">
      <c r="A6" s="49"/>
      <c r="B6" s="49"/>
      <c r="C6" s="20" t="s">
        <v>9</v>
      </c>
      <c r="D6" s="20">
        <v>0</v>
      </c>
      <c r="E6" s="20">
        <v>0</v>
      </c>
      <c r="F6" s="20">
        <v>0</v>
      </c>
      <c r="G6" s="20">
        <v>0</v>
      </c>
      <c r="H6" s="17">
        <v>0</v>
      </c>
      <c r="I6" s="20">
        <v>0</v>
      </c>
      <c r="J6" s="22" t="s">
        <v>38</v>
      </c>
      <c r="K6" s="22" t="s">
        <v>38</v>
      </c>
      <c r="L6" s="35">
        <f t="shared" ref="L6:L30" si="2">$J$30</f>
        <v>2.9955621301775148E-2</v>
      </c>
      <c r="M6" s="36" t="e">
        <f t="shared" ref="M6:M30" si="3">(((2*H6*(I6/H6))+3.841443202-(1.95996*SQRT(3.841443202+(4*H6*(I6/H6)*(1-(I6/H6))))))/(2*(H6+3.841443202)))</f>
        <v>#DIV/0!</v>
      </c>
      <c r="N6" s="36" t="e">
        <f t="shared" ref="N6:N30" si="4">(((2*H6*(I6/H6))+3.841443202+(1.95996*SQRT(3.841443202+(4*H6*(I6/H6)*(1-(I6/H6))))))/(2*(H6+3.841443202)))</f>
        <v>#DIV/0!</v>
      </c>
      <c r="O6" s="36" t="e">
        <f t="shared" si="0"/>
        <v>#VALUE!</v>
      </c>
      <c r="P6" s="36" t="e">
        <f t="shared" si="1"/>
        <v>#DIV/0!</v>
      </c>
      <c r="Q6" s="34"/>
    </row>
    <row r="7" spans="1:17" customFormat="1" x14ac:dyDescent="0.25">
      <c r="A7" s="49"/>
      <c r="B7" s="49"/>
      <c r="C7" s="20" t="s">
        <v>10</v>
      </c>
      <c r="D7" s="20">
        <v>52</v>
      </c>
      <c r="E7" s="20">
        <v>286</v>
      </c>
      <c r="F7" s="20">
        <v>17</v>
      </c>
      <c r="G7" s="20">
        <v>5</v>
      </c>
      <c r="H7" s="17">
        <v>360</v>
      </c>
      <c r="I7" s="20">
        <v>13</v>
      </c>
      <c r="J7" s="19">
        <v>3.6111111111111108E-2</v>
      </c>
      <c r="K7" s="18" t="str">
        <f t="shared" ref="K7:K26" si="5">ROUND(M7*100,0)&amp;-ROUND(N7*100,0)&amp;"%"</f>
        <v>2-6%</v>
      </c>
      <c r="L7" s="35">
        <f t="shared" si="2"/>
        <v>2.9955621301775148E-2</v>
      </c>
      <c r="M7" s="36">
        <f t="shared" si="3"/>
        <v>2.1222958623213713E-2</v>
      </c>
      <c r="N7" s="36">
        <f t="shared" si="4"/>
        <v>6.0794754750445094E-2</v>
      </c>
      <c r="O7" s="36">
        <f t="shared" si="0"/>
        <v>1.4888152487897394E-2</v>
      </c>
      <c r="P7" s="36">
        <f t="shared" si="1"/>
        <v>2.4683643639333987E-2</v>
      </c>
      <c r="Q7" s="34"/>
    </row>
    <row r="8" spans="1:17" customFormat="1" x14ac:dyDescent="0.25">
      <c r="A8" s="49"/>
      <c r="B8" s="49"/>
      <c r="C8" s="17" t="s">
        <v>51</v>
      </c>
      <c r="D8" s="17">
        <v>324</v>
      </c>
      <c r="E8" s="17">
        <v>291</v>
      </c>
      <c r="F8" s="17">
        <v>17</v>
      </c>
      <c r="G8" s="17">
        <v>8</v>
      </c>
      <c r="H8" s="17">
        <v>640</v>
      </c>
      <c r="I8" s="17">
        <v>22</v>
      </c>
      <c r="J8" s="16">
        <v>3.4375000000000003E-2</v>
      </c>
      <c r="K8" s="15" t="str">
        <f t="shared" si="5"/>
        <v>2-5%</v>
      </c>
      <c r="L8" s="35">
        <f t="shared" si="2"/>
        <v>2.9955621301775148E-2</v>
      </c>
      <c r="M8" s="36">
        <f t="shared" si="3"/>
        <v>2.2808639570287774E-2</v>
      </c>
      <c r="N8" s="36">
        <f t="shared" si="4"/>
        <v>5.1497610372355535E-2</v>
      </c>
      <c r="O8" s="36">
        <f t="shared" si="0"/>
        <v>1.1566360429712229E-2</v>
      </c>
      <c r="P8" s="36">
        <f t="shared" si="1"/>
        <v>1.7122610372355532E-2</v>
      </c>
      <c r="Q8" s="34"/>
    </row>
    <row r="9" spans="1:17" customFormat="1" x14ac:dyDescent="0.25">
      <c r="A9" s="49" t="s">
        <v>12</v>
      </c>
      <c r="B9" s="49"/>
      <c r="C9" s="20" t="s">
        <v>13</v>
      </c>
      <c r="D9" s="20">
        <v>115</v>
      </c>
      <c r="E9" s="20">
        <v>12</v>
      </c>
      <c r="F9" s="20">
        <v>1</v>
      </c>
      <c r="G9" s="20">
        <v>1</v>
      </c>
      <c r="H9" s="17">
        <v>129</v>
      </c>
      <c r="I9" s="20">
        <v>4</v>
      </c>
      <c r="J9" s="19">
        <v>3.1007751937984496E-2</v>
      </c>
      <c r="K9" s="18" t="str">
        <f t="shared" si="5"/>
        <v>1-8%</v>
      </c>
      <c r="L9" s="35">
        <f t="shared" si="2"/>
        <v>2.9955621301775148E-2</v>
      </c>
      <c r="M9" s="36">
        <f t="shared" si="3"/>
        <v>1.212306001329071E-2</v>
      </c>
      <c r="N9" s="36">
        <f t="shared" si="4"/>
        <v>7.7016615953597031E-2</v>
      </c>
      <c r="O9" s="36">
        <f t="shared" si="0"/>
        <v>1.8884691924693785E-2</v>
      </c>
      <c r="P9" s="36">
        <f t="shared" si="1"/>
        <v>4.6008864015612536E-2</v>
      </c>
      <c r="Q9" s="34"/>
    </row>
    <row r="10" spans="1:17" customFormat="1" x14ac:dyDescent="0.25">
      <c r="A10" s="49"/>
      <c r="B10" s="49"/>
      <c r="C10" s="20" t="s">
        <v>14</v>
      </c>
      <c r="D10" s="20">
        <v>99</v>
      </c>
      <c r="E10" s="20">
        <v>27</v>
      </c>
      <c r="F10" s="20">
        <v>1</v>
      </c>
      <c r="G10" s="20">
        <v>2</v>
      </c>
      <c r="H10" s="17">
        <v>129</v>
      </c>
      <c r="I10" s="20">
        <v>3</v>
      </c>
      <c r="J10" s="19">
        <v>2.3255813953488372E-2</v>
      </c>
      <c r="K10" s="18" t="str">
        <f t="shared" si="5"/>
        <v>1-7%</v>
      </c>
      <c r="L10" s="35">
        <f t="shared" si="2"/>
        <v>2.9955621301775148E-2</v>
      </c>
      <c r="M10" s="36">
        <f t="shared" si="3"/>
        <v>7.9401533461167864E-3</v>
      </c>
      <c r="N10" s="36">
        <f t="shared" si="4"/>
        <v>6.6143980074769085E-2</v>
      </c>
      <c r="O10" s="36">
        <f t="shared" si="0"/>
        <v>1.5315660607371585E-2</v>
      </c>
      <c r="P10" s="36">
        <f t="shared" si="1"/>
        <v>4.2888166121280713E-2</v>
      </c>
      <c r="Q10" s="34"/>
    </row>
    <row r="11" spans="1:17" customFormat="1" x14ac:dyDescent="0.25">
      <c r="A11" s="49"/>
      <c r="B11" s="49"/>
      <c r="C11" s="20" t="s">
        <v>15</v>
      </c>
      <c r="D11" s="20">
        <v>208</v>
      </c>
      <c r="E11" s="20">
        <v>64</v>
      </c>
      <c r="F11" s="20">
        <v>8</v>
      </c>
      <c r="G11" s="20">
        <v>0</v>
      </c>
      <c r="H11" s="17">
        <v>280</v>
      </c>
      <c r="I11" s="20">
        <v>6</v>
      </c>
      <c r="J11" s="19">
        <v>2.1428571428571429E-2</v>
      </c>
      <c r="K11" s="18" t="str">
        <f t="shared" si="5"/>
        <v>1-5%</v>
      </c>
      <c r="L11" s="35">
        <f t="shared" si="2"/>
        <v>2.9955621301775148E-2</v>
      </c>
      <c r="M11" s="36">
        <f t="shared" si="3"/>
        <v>9.8570473370770805E-3</v>
      </c>
      <c r="N11" s="36">
        <f t="shared" si="4"/>
        <v>4.5953841387605034E-2</v>
      </c>
      <c r="O11" s="36">
        <f t="shared" si="0"/>
        <v>1.1571524091494348E-2</v>
      </c>
      <c r="P11" s="36">
        <f t="shared" si="1"/>
        <v>2.4525269959033605E-2</v>
      </c>
      <c r="Q11" s="34"/>
    </row>
    <row r="12" spans="1:17" customFormat="1" x14ac:dyDescent="0.25">
      <c r="A12" s="49"/>
      <c r="B12" s="49"/>
      <c r="C12" s="20" t="s">
        <v>16</v>
      </c>
      <c r="D12" s="20">
        <v>57</v>
      </c>
      <c r="E12" s="20">
        <v>85</v>
      </c>
      <c r="F12" s="20">
        <v>4</v>
      </c>
      <c r="G12" s="20">
        <v>9</v>
      </c>
      <c r="H12" s="17">
        <v>155</v>
      </c>
      <c r="I12" s="20">
        <v>3</v>
      </c>
      <c r="J12" s="19">
        <v>1.935483870967742E-2</v>
      </c>
      <c r="K12" s="18" t="str">
        <f t="shared" si="5"/>
        <v>1-6%</v>
      </c>
      <c r="L12" s="35">
        <f t="shared" si="2"/>
        <v>2.9955621301775148E-2</v>
      </c>
      <c r="M12" s="36">
        <f t="shared" si="3"/>
        <v>6.6038899549961507E-3</v>
      </c>
      <c r="N12" s="36">
        <f t="shared" si="4"/>
        <v>5.5353764191249266E-2</v>
      </c>
      <c r="O12" s="36">
        <f t="shared" si="0"/>
        <v>1.275094875468127E-2</v>
      </c>
      <c r="P12" s="36">
        <f t="shared" si="1"/>
        <v>3.5998925481571846E-2</v>
      </c>
      <c r="Q12" s="34"/>
    </row>
    <row r="13" spans="1:17" customFormat="1" x14ac:dyDescent="0.25">
      <c r="A13" s="49"/>
      <c r="B13" s="49"/>
      <c r="C13" s="17" t="s">
        <v>52</v>
      </c>
      <c r="D13" s="17">
        <v>479</v>
      </c>
      <c r="E13" s="17">
        <v>188</v>
      </c>
      <c r="F13" s="17">
        <v>14</v>
      </c>
      <c r="G13" s="17">
        <v>12</v>
      </c>
      <c r="H13" s="17">
        <v>693</v>
      </c>
      <c r="I13" s="17">
        <v>16</v>
      </c>
      <c r="J13" s="16">
        <v>2.3088023088023088E-2</v>
      </c>
      <c r="K13" s="15" t="str">
        <f t="shared" si="5"/>
        <v>1-4%</v>
      </c>
      <c r="L13" s="35">
        <f t="shared" si="2"/>
        <v>2.9955621301775148E-2</v>
      </c>
      <c r="M13" s="36">
        <f t="shared" si="3"/>
        <v>1.4260652869489713E-2</v>
      </c>
      <c r="N13" s="36">
        <f t="shared" si="4"/>
        <v>3.7173491226917453E-2</v>
      </c>
      <c r="O13" s="36">
        <f t="shared" si="0"/>
        <v>8.8273702185333747E-3</v>
      </c>
      <c r="P13" s="36">
        <f t="shared" si="1"/>
        <v>1.4085468138894365E-2</v>
      </c>
      <c r="Q13" s="34"/>
    </row>
    <row r="14" spans="1:17" customFormat="1" x14ac:dyDescent="0.25">
      <c r="A14" s="49" t="s">
        <v>18</v>
      </c>
      <c r="B14" s="49"/>
      <c r="C14" s="20" t="s">
        <v>19</v>
      </c>
      <c r="D14" s="20">
        <v>7</v>
      </c>
      <c r="E14" s="20">
        <v>4</v>
      </c>
      <c r="F14" s="20">
        <v>1</v>
      </c>
      <c r="G14" s="20">
        <v>5</v>
      </c>
      <c r="H14" s="17">
        <v>17</v>
      </c>
      <c r="I14" s="20">
        <v>0</v>
      </c>
      <c r="J14" s="22" t="s">
        <v>38</v>
      </c>
      <c r="K14" s="18" t="str">
        <f t="shared" si="5"/>
        <v>0-18%</v>
      </c>
      <c r="L14" s="35">
        <f t="shared" si="2"/>
        <v>2.9955621301775148E-2</v>
      </c>
      <c r="M14" s="36">
        <f t="shared" si="3"/>
        <v>4.798132610338656E-12</v>
      </c>
      <c r="N14" s="36">
        <f t="shared" si="4"/>
        <v>0.18431752372750101</v>
      </c>
      <c r="O14" s="36" t="e">
        <f t="shared" si="0"/>
        <v>#VALUE!</v>
      </c>
      <c r="P14" s="36" t="e">
        <f t="shared" si="1"/>
        <v>#VALUE!</v>
      </c>
      <c r="Q14" s="34"/>
    </row>
    <row r="15" spans="1:17" customFormat="1" x14ac:dyDescent="0.25">
      <c r="A15" s="49"/>
      <c r="B15" s="49"/>
      <c r="C15" s="20" t="s">
        <v>20</v>
      </c>
      <c r="D15" s="20">
        <v>41</v>
      </c>
      <c r="E15" s="20">
        <v>99</v>
      </c>
      <c r="F15" s="20">
        <v>0</v>
      </c>
      <c r="G15" s="20">
        <v>1</v>
      </c>
      <c r="H15" s="17">
        <v>141</v>
      </c>
      <c r="I15" s="20">
        <v>6</v>
      </c>
      <c r="J15" s="19">
        <v>4.2553191489361701E-2</v>
      </c>
      <c r="K15" s="18" t="str">
        <f t="shared" si="5"/>
        <v>2-9%</v>
      </c>
      <c r="L15" s="35">
        <f t="shared" si="2"/>
        <v>2.9955621301775148E-2</v>
      </c>
      <c r="M15" s="36">
        <f t="shared" si="3"/>
        <v>1.9646190063591258E-2</v>
      </c>
      <c r="N15" s="36">
        <f t="shared" si="4"/>
        <v>8.9724738945360094E-2</v>
      </c>
      <c r="O15" s="36">
        <f t="shared" si="0"/>
        <v>2.2907001425770443E-2</v>
      </c>
      <c r="P15" s="36">
        <f t="shared" si="1"/>
        <v>4.7171547455998393E-2</v>
      </c>
      <c r="Q15" s="34"/>
    </row>
    <row r="16" spans="1:17" customFormat="1" x14ac:dyDescent="0.25">
      <c r="A16" s="49"/>
      <c r="B16" s="49"/>
      <c r="C16" s="20" t="s">
        <v>21</v>
      </c>
      <c r="D16" s="20">
        <v>12</v>
      </c>
      <c r="E16" s="20">
        <v>28</v>
      </c>
      <c r="F16" s="20">
        <v>0</v>
      </c>
      <c r="G16" s="20">
        <v>2</v>
      </c>
      <c r="H16" s="17">
        <v>42</v>
      </c>
      <c r="I16" s="20">
        <v>0</v>
      </c>
      <c r="J16" s="22" t="s">
        <v>38</v>
      </c>
      <c r="K16" s="18" t="str">
        <f t="shared" si="5"/>
        <v>0-8%</v>
      </c>
      <c r="L16" s="35">
        <f t="shared" si="2"/>
        <v>2.9955621301775148E-2</v>
      </c>
      <c r="M16" s="36">
        <f t="shared" si="3"/>
        <v>2.1814323740504363E-12</v>
      </c>
      <c r="N16" s="36">
        <f t="shared" si="4"/>
        <v>8.379847870348904E-2</v>
      </c>
      <c r="O16" s="36" t="e">
        <f t="shared" si="0"/>
        <v>#VALUE!</v>
      </c>
      <c r="P16" s="36" t="e">
        <f t="shared" si="1"/>
        <v>#VALUE!</v>
      </c>
      <c r="Q16" s="34"/>
    </row>
    <row r="17" spans="1:17" x14ac:dyDescent="0.25">
      <c r="A17" s="49"/>
      <c r="B17" s="49"/>
      <c r="C17" s="20" t="s">
        <v>22</v>
      </c>
      <c r="D17" s="20">
        <v>20</v>
      </c>
      <c r="E17" s="20">
        <v>19</v>
      </c>
      <c r="F17" s="20">
        <v>1</v>
      </c>
      <c r="G17" s="20">
        <v>1</v>
      </c>
      <c r="H17" s="17">
        <v>41</v>
      </c>
      <c r="I17" s="20">
        <v>0</v>
      </c>
      <c r="J17" s="22" t="s">
        <v>38</v>
      </c>
      <c r="K17" s="18" t="str">
        <f t="shared" si="5"/>
        <v>0-9%</v>
      </c>
      <c r="L17" s="35">
        <f t="shared" si="2"/>
        <v>2.9955621301775148E-2</v>
      </c>
      <c r="M17" s="36">
        <f t="shared" si="3"/>
        <v>2.2300800583861882E-12</v>
      </c>
      <c r="N17" s="36">
        <f t="shared" si="4"/>
        <v>8.5667251711663575E-2</v>
      </c>
      <c r="O17" s="36" t="e">
        <f t="shared" si="0"/>
        <v>#VALUE!</v>
      </c>
      <c r="P17" s="36" t="e">
        <f t="shared" si="1"/>
        <v>#VALUE!</v>
      </c>
      <c r="Q17" s="34"/>
    </row>
    <row r="18" spans="1:17" x14ac:dyDescent="0.25">
      <c r="A18" s="49"/>
      <c r="B18" s="49"/>
      <c r="C18" s="20" t="s">
        <v>23</v>
      </c>
      <c r="D18" s="20">
        <v>49</v>
      </c>
      <c r="E18" s="20">
        <v>90</v>
      </c>
      <c r="F18" s="20">
        <v>4</v>
      </c>
      <c r="G18" s="20">
        <v>2</v>
      </c>
      <c r="H18" s="17">
        <v>145</v>
      </c>
      <c r="I18" s="20">
        <v>5</v>
      </c>
      <c r="J18" s="19">
        <v>3.4482758620689655E-2</v>
      </c>
      <c r="K18" s="18" t="str">
        <f t="shared" si="5"/>
        <v>1-8%</v>
      </c>
      <c r="L18" s="35">
        <f t="shared" si="2"/>
        <v>2.9955621301775148E-2</v>
      </c>
      <c r="M18" s="36">
        <f t="shared" si="3"/>
        <v>1.4817243773851111E-2</v>
      </c>
      <c r="N18" s="36">
        <f t="shared" si="4"/>
        <v>7.8177307368837698E-2</v>
      </c>
      <c r="O18" s="36">
        <f t="shared" si="0"/>
        <v>1.9665514846838546E-2</v>
      </c>
      <c r="P18" s="36">
        <f t="shared" si="1"/>
        <v>4.3694548748148043E-2</v>
      </c>
      <c r="Q18" s="34"/>
    </row>
    <row r="19" spans="1:17" x14ac:dyDescent="0.25">
      <c r="A19" s="49"/>
      <c r="B19" s="49"/>
      <c r="C19" s="20" t="s">
        <v>24</v>
      </c>
      <c r="D19" s="20">
        <v>35</v>
      </c>
      <c r="E19" s="20">
        <v>53</v>
      </c>
      <c r="F19" s="20">
        <v>0</v>
      </c>
      <c r="G19" s="20">
        <v>7</v>
      </c>
      <c r="H19" s="17">
        <v>95</v>
      </c>
      <c r="I19" s="20">
        <v>1</v>
      </c>
      <c r="J19" s="19">
        <v>1.0526315789473684E-2</v>
      </c>
      <c r="K19" s="18" t="str">
        <f t="shared" si="5"/>
        <v>0-6%</v>
      </c>
      <c r="L19" s="35">
        <f t="shared" si="2"/>
        <v>2.9955621301775148E-2</v>
      </c>
      <c r="M19" s="36">
        <f t="shared" si="3"/>
        <v>1.8605815629525889E-3</v>
      </c>
      <c r="N19" s="36">
        <f t="shared" si="4"/>
        <v>5.7238547433595716E-2</v>
      </c>
      <c r="O19" s="36">
        <f t="shared" si="0"/>
        <v>8.6657342265210949E-3</v>
      </c>
      <c r="P19" s="36">
        <f t="shared" si="1"/>
        <v>4.6712231644122033E-2</v>
      </c>
      <c r="Q19" s="34"/>
    </row>
    <row r="20" spans="1:17" x14ac:dyDescent="0.25">
      <c r="A20" s="49"/>
      <c r="B20" s="49"/>
      <c r="C20" s="20" t="s">
        <v>25</v>
      </c>
      <c r="D20" s="20">
        <v>15</v>
      </c>
      <c r="E20" s="20">
        <v>66</v>
      </c>
      <c r="F20" s="20">
        <v>4</v>
      </c>
      <c r="G20" s="20">
        <v>6</v>
      </c>
      <c r="H20" s="17">
        <v>91</v>
      </c>
      <c r="I20" s="20">
        <v>4</v>
      </c>
      <c r="J20" s="19">
        <v>4.3956043956043959E-2</v>
      </c>
      <c r="K20" s="18" t="str">
        <f t="shared" si="5"/>
        <v>2-11%</v>
      </c>
      <c r="L20" s="35">
        <f t="shared" si="2"/>
        <v>2.9955621301775148E-2</v>
      </c>
      <c r="M20" s="36">
        <f t="shared" si="3"/>
        <v>1.7224397281549602E-2</v>
      </c>
      <c r="N20" s="36">
        <f t="shared" si="4"/>
        <v>0.1076307588845081</v>
      </c>
      <c r="O20" s="36">
        <f t="shared" si="0"/>
        <v>2.6731646674494357E-2</v>
      </c>
      <c r="P20" s="36">
        <f t="shared" si="1"/>
        <v>6.3674714928464132E-2</v>
      </c>
      <c r="Q20" s="34"/>
    </row>
    <row r="21" spans="1:17" x14ac:dyDescent="0.25">
      <c r="A21" s="49"/>
      <c r="B21" s="49"/>
      <c r="C21" s="20" t="s">
        <v>26</v>
      </c>
      <c r="D21" s="20">
        <v>78</v>
      </c>
      <c r="E21" s="20">
        <v>178</v>
      </c>
      <c r="F21" s="20">
        <v>109</v>
      </c>
      <c r="G21" s="20">
        <v>3</v>
      </c>
      <c r="H21" s="17">
        <v>368</v>
      </c>
      <c r="I21" s="20">
        <v>16</v>
      </c>
      <c r="J21" s="19">
        <v>4.3478260869565216E-2</v>
      </c>
      <c r="K21" s="18" t="str">
        <f t="shared" si="5"/>
        <v>3-7%</v>
      </c>
      <c r="L21" s="35">
        <f t="shared" si="2"/>
        <v>2.9955621301775148E-2</v>
      </c>
      <c r="M21" s="36">
        <f t="shared" si="3"/>
        <v>2.6937006435724754E-2</v>
      </c>
      <c r="N21" s="36">
        <f t="shared" si="4"/>
        <v>6.9452042868092131E-2</v>
      </c>
      <c r="O21" s="36">
        <f t="shared" si="0"/>
        <v>1.6541254433840462E-2</v>
      </c>
      <c r="P21" s="36">
        <f t="shared" si="1"/>
        <v>2.5973781998526915E-2</v>
      </c>
      <c r="Q21" s="34"/>
    </row>
    <row r="22" spans="1:17" x14ac:dyDescent="0.25">
      <c r="A22" s="49"/>
      <c r="B22" s="49"/>
      <c r="C22" s="20" t="s">
        <v>27</v>
      </c>
      <c r="D22" s="20">
        <v>39</v>
      </c>
      <c r="E22" s="20">
        <v>13</v>
      </c>
      <c r="F22" s="20">
        <v>2</v>
      </c>
      <c r="G22" s="20">
        <v>6</v>
      </c>
      <c r="H22" s="17">
        <v>60</v>
      </c>
      <c r="I22" s="20">
        <v>1</v>
      </c>
      <c r="J22" s="19">
        <v>1.6666666666666666E-2</v>
      </c>
      <c r="K22" s="18" t="str">
        <f t="shared" si="5"/>
        <v>0-9%</v>
      </c>
      <c r="L22" s="35">
        <f t="shared" si="2"/>
        <v>2.9955621301775148E-2</v>
      </c>
      <c r="M22" s="36">
        <f t="shared" si="3"/>
        <v>2.9481681978460773E-3</v>
      </c>
      <c r="N22" s="36">
        <f t="shared" si="4"/>
        <v>8.8551066609818818E-2</v>
      </c>
      <c r="O22" s="36">
        <f t="shared" si="0"/>
        <v>1.3718498468820589E-2</v>
      </c>
      <c r="P22" s="36">
        <f t="shared" si="1"/>
        <v>7.1884399943152155E-2</v>
      </c>
      <c r="Q22" s="34"/>
    </row>
    <row r="23" spans="1:17" x14ac:dyDescent="0.25">
      <c r="A23" s="49"/>
      <c r="B23" s="49"/>
      <c r="C23" s="20" t="s">
        <v>28</v>
      </c>
      <c r="D23" s="20">
        <v>19</v>
      </c>
      <c r="E23" s="20">
        <v>44</v>
      </c>
      <c r="F23" s="20">
        <v>6</v>
      </c>
      <c r="G23" s="20">
        <v>3</v>
      </c>
      <c r="H23" s="17">
        <v>72</v>
      </c>
      <c r="I23" s="20">
        <v>1</v>
      </c>
      <c r="J23" s="19">
        <v>1.3888888888888888E-2</v>
      </c>
      <c r="K23" s="18" t="str">
        <f t="shared" si="5"/>
        <v>0-7%</v>
      </c>
      <c r="L23" s="35">
        <f t="shared" si="2"/>
        <v>2.9955621301775148E-2</v>
      </c>
      <c r="M23" s="36">
        <f t="shared" si="3"/>
        <v>2.4559588815165345E-3</v>
      </c>
      <c r="N23" s="36">
        <f t="shared" si="4"/>
        <v>7.4565824399183966E-2</v>
      </c>
      <c r="O23" s="36">
        <f t="shared" si="0"/>
        <v>1.1432930007372354E-2</v>
      </c>
      <c r="P23" s="36">
        <f t="shared" si="1"/>
        <v>6.0676935510295078E-2</v>
      </c>
      <c r="Q23" s="34"/>
    </row>
    <row r="24" spans="1:17" x14ac:dyDescent="0.25">
      <c r="A24" s="49"/>
      <c r="B24" s="49"/>
      <c r="C24" s="20" t="s">
        <v>29</v>
      </c>
      <c r="D24" s="20">
        <v>31</v>
      </c>
      <c r="E24" s="20">
        <v>115</v>
      </c>
      <c r="F24" s="20">
        <v>3</v>
      </c>
      <c r="G24" s="20">
        <v>33</v>
      </c>
      <c r="H24" s="17">
        <v>182</v>
      </c>
      <c r="I24" s="20">
        <v>4</v>
      </c>
      <c r="J24" s="19">
        <v>2.197802197802198E-2</v>
      </c>
      <c r="K24" s="18" t="str">
        <f t="shared" si="5"/>
        <v>1-6%</v>
      </c>
      <c r="L24" s="35">
        <f t="shared" si="2"/>
        <v>2.9955621301775148E-2</v>
      </c>
      <c r="M24" s="36">
        <f t="shared" si="3"/>
        <v>8.5792468421720149E-3</v>
      </c>
      <c r="N24" s="36">
        <f t="shared" si="4"/>
        <v>5.5138743063497017E-2</v>
      </c>
      <c r="O24" s="36">
        <f t="shared" si="0"/>
        <v>1.3398775135849965E-2</v>
      </c>
      <c r="P24" s="36">
        <f t="shared" si="1"/>
        <v>3.3160721085475034E-2</v>
      </c>
      <c r="Q24" s="34"/>
    </row>
    <row r="25" spans="1:17" x14ac:dyDescent="0.25">
      <c r="A25" s="49"/>
      <c r="B25" s="49"/>
      <c r="C25" s="20" t="s">
        <v>30</v>
      </c>
      <c r="D25" s="20">
        <v>55</v>
      </c>
      <c r="E25" s="20">
        <v>41</v>
      </c>
      <c r="F25" s="20">
        <v>0</v>
      </c>
      <c r="G25" s="20">
        <v>1</v>
      </c>
      <c r="H25" s="17">
        <v>97</v>
      </c>
      <c r="I25" s="20">
        <v>4</v>
      </c>
      <c r="J25" s="19">
        <v>4.1237113402061855E-2</v>
      </c>
      <c r="K25" s="18" t="str">
        <f t="shared" si="5"/>
        <v>2-10%</v>
      </c>
      <c r="L25" s="35">
        <f t="shared" si="2"/>
        <v>2.9955621301775148E-2</v>
      </c>
      <c r="M25" s="36">
        <f t="shared" si="3"/>
        <v>1.615126550107001E-2</v>
      </c>
      <c r="N25" s="36">
        <f t="shared" si="4"/>
        <v>0.10127509042959509</v>
      </c>
      <c r="O25" s="36">
        <f t="shared" si="0"/>
        <v>2.5085847900991845E-2</v>
      </c>
      <c r="P25" s="36">
        <f t="shared" si="1"/>
        <v>6.0037977027533239E-2</v>
      </c>
      <c r="Q25" s="34"/>
    </row>
    <row r="26" spans="1:17" x14ac:dyDescent="0.25">
      <c r="A26" s="49"/>
      <c r="B26" s="49"/>
      <c r="C26" s="17" t="s">
        <v>53</v>
      </c>
      <c r="D26" s="17">
        <v>401</v>
      </c>
      <c r="E26" s="17">
        <v>750</v>
      </c>
      <c r="F26" s="17">
        <v>130</v>
      </c>
      <c r="G26" s="17">
        <v>70</v>
      </c>
      <c r="H26" s="17">
        <v>1351</v>
      </c>
      <c r="I26" s="17">
        <v>42</v>
      </c>
      <c r="J26" s="16">
        <v>3.1088082901554404E-2</v>
      </c>
      <c r="K26" s="15" t="str">
        <f t="shared" si="5"/>
        <v>2-4%</v>
      </c>
      <c r="L26" s="35">
        <f t="shared" si="2"/>
        <v>2.9955621301775148E-2</v>
      </c>
      <c r="M26" s="36">
        <f t="shared" si="3"/>
        <v>2.3080971663955143E-2</v>
      </c>
      <c r="N26" s="36">
        <f t="shared" si="4"/>
        <v>4.1754248459218546E-2</v>
      </c>
      <c r="O26" s="36">
        <f t="shared" si="0"/>
        <v>8.0071112375992605E-3</v>
      </c>
      <c r="P26" s="36">
        <f t="shared" si="1"/>
        <v>1.0666165557664142E-2</v>
      </c>
      <c r="Q26" s="34"/>
    </row>
    <row r="27" spans="1:17" x14ac:dyDescent="0.25">
      <c r="A27" s="40" t="s">
        <v>33</v>
      </c>
      <c r="B27" s="41"/>
      <c r="C27" s="20" t="s">
        <v>34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4" t="s">
        <v>38</v>
      </c>
      <c r="K27" s="22" t="s">
        <v>38</v>
      </c>
      <c r="L27" s="35">
        <f t="shared" si="2"/>
        <v>2.9955621301775148E-2</v>
      </c>
      <c r="M27" s="36" t="e">
        <f t="shared" si="3"/>
        <v>#DIV/0!</v>
      </c>
      <c r="N27" s="36" t="e">
        <f t="shared" si="4"/>
        <v>#DIV/0!</v>
      </c>
      <c r="O27" s="36" t="e">
        <f t="shared" si="0"/>
        <v>#VALUE!</v>
      </c>
      <c r="P27" s="36" t="e">
        <f t="shared" si="1"/>
        <v>#DIV/0!</v>
      </c>
      <c r="Q27" s="34"/>
    </row>
    <row r="28" spans="1:17" x14ac:dyDescent="0.25">
      <c r="A28" s="42" t="s">
        <v>32</v>
      </c>
      <c r="B28" s="43"/>
      <c r="C28" s="13" t="s">
        <v>54</v>
      </c>
      <c r="D28" s="17">
        <v>1204</v>
      </c>
      <c r="E28" s="17">
        <v>1229</v>
      </c>
      <c r="F28" s="17">
        <v>161</v>
      </c>
      <c r="G28" s="17">
        <v>90</v>
      </c>
      <c r="H28" s="17">
        <v>2684</v>
      </c>
      <c r="I28" s="17">
        <v>80</v>
      </c>
      <c r="J28" s="16">
        <v>2.9806259314456036E-2</v>
      </c>
      <c r="K28" s="15" t="str">
        <f>ROUND(M28*100,0)&amp;-ROUND(N28*100,0)&amp;"%"</f>
        <v>2-4%</v>
      </c>
      <c r="L28" s="35">
        <f t="shared" si="2"/>
        <v>2.9955621301775148E-2</v>
      </c>
      <c r="M28" s="36">
        <f t="shared" si="3"/>
        <v>2.4014453419058498E-2</v>
      </c>
      <c r="N28" s="36">
        <f t="shared" si="4"/>
        <v>3.6942060074839134E-2</v>
      </c>
      <c r="O28" s="36">
        <f t="shared" si="0"/>
        <v>5.7918058953975379E-3</v>
      </c>
      <c r="P28" s="36">
        <f t="shared" si="1"/>
        <v>7.1358007603830979E-3</v>
      </c>
      <c r="Q28" s="34"/>
    </row>
    <row r="29" spans="1:17" x14ac:dyDescent="0.25">
      <c r="A29" s="52" t="s">
        <v>36</v>
      </c>
      <c r="B29" s="53"/>
      <c r="C29" s="38" t="s">
        <v>36</v>
      </c>
      <c r="D29" s="17">
        <v>18</v>
      </c>
      <c r="E29" s="17">
        <v>2</v>
      </c>
      <c r="F29" s="17"/>
      <c r="G29" s="17"/>
      <c r="H29" s="17">
        <v>20</v>
      </c>
      <c r="I29" s="17">
        <v>1</v>
      </c>
      <c r="J29" s="16">
        <v>0.05</v>
      </c>
      <c r="K29" s="15" t="str">
        <f>ROUND(M29*100,0)&amp;-ROUND(N29*100,0)&amp;"%"</f>
        <v>1-24%</v>
      </c>
      <c r="L29" s="35">
        <f t="shared" si="2"/>
        <v>2.9955621301775148E-2</v>
      </c>
      <c r="M29" s="36">
        <f t="shared" si="3"/>
        <v>8.881474182478824E-3</v>
      </c>
      <c r="N29" s="36">
        <f t="shared" si="4"/>
        <v>0.23613067346762545</v>
      </c>
      <c r="O29" s="36">
        <f t="shared" si="0"/>
        <v>4.1118525817521179E-2</v>
      </c>
      <c r="P29" s="36">
        <f t="shared" si="1"/>
        <v>0.18613067346762546</v>
      </c>
      <c r="Q29" s="34"/>
    </row>
    <row r="30" spans="1:17" ht="15.75" x14ac:dyDescent="0.25">
      <c r="A30" s="45" t="s">
        <v>32</v>
      </c>
      <c r="B30" s="45"/>
      <c r="C30" s="14" t="s">
        <v>37</v>
      </c>
      <c r="D30" s="17">
        <v>1222</v>
      </c>
      <c r="E30" s="17">
        <v>1231</v>
      </c>
      <c r="F30" s="17">
        <v>161</v>
      </c>
      <c r="G30" s="17">
        <v>90</v>
      </c>
      <c r="H30" s="17">
        <v>2704</v>
      </c>
      <c r="I30" s="17">
        <v>81</v>
      </c>
      <c r="J30" s="16">
        <v>2.9955621301775148E-2</v>
      </c>
      <c r="K30" s="15" t="str">
        <f>ROUND(M30*100,0)&amp;-ROUND(N30*100,0)&amp;"%"</f>
        <v>2-4%</v>
      </c>
      <c r="L30" s="35">
        <f t="shared" si="2"/>
        <v>2.9955621301775148E-2</v>
      </c>
      <c r="M30" s="36">
        <f t="shared" si="3"/>
        <v>2.4167383725142006E-2</v>
      </c>
      <c r="N30" s="36">
        <f t="shared" si="4"/>
        <v>3.7077503274553912E-2</v>
      </c>
      <c r="O30" s="36">
        <f t="shared" si="0"/>
        <v>5.7882375766331422E-3</v>
      </c>
      <c r="P30" s="36">
        <f t="shared" si="1"/>
        <v>7.1218819727787638E-3</v>
      </c>
      <c r="Q30" s="34"/>
    </row>
    <row r="32" spans="1:17" x14ac:dyDescent="0.25">
      <c r="A32" s="27" t="s">
        <v>40</v>
      </c>
    </row>
    <row r="34" spans="1:5" customFormat="1" x14ac:dyDescent="0.25">
      <c r="B34" s="48" t="s">
        <v>40</v>
      </c>
      <c r="C34" s="48"/>
      <c r="D34" s="48"/>
      <c r="E34" s="48"/>
    </row>
    <row r="35" spans="1:5" customFormat="1" ht="30" x14ac:dyDescent="0.25">
      <c r="B35" s="14" t="s">
        <v>0</v>
      </c>
      <c r="C35" s="14" t="s">
        <v>1</v>
      </c>
      <c r="D35" s="14" t="s">
        <v>2</v>
      </c>
      <c r="E35" s="14" t="s">
        <v>32</v>
      </c>
    </row>
    <row r="36" spans="1:5" customFormat="1" x14ac:dyDescent="0.25">
      <c r="A36" s="20" t="s">
        <v>13</v>
      </c>
      <c r="B36" s="28">
        <v>3</v>
      </c>
      <c r="C36" s="28"/>
      <c r="D36" s="28"/>
      <c r="E36" s="28">
        <v>3</v>
      </c>
    </row>
    <row r="37" spans="1:5" customFormat="1" x14ac:dyDescent="0.25">
      <c r="A37" s="20" t="s">
        <v>15</v>
      </c>
      <c r="B37" s="28">
        <v>5</v>
      </c>
      <c r="C37" s="28"/>
      <c r="D37" s="28"/>
      <c r="E37" s="28">
        <v>5</v>
      </c>
    </row>
    <row r="38" spans="1:5" customFormat="1" x14ac:dyDescent="0.25">
      <c r="A38" s="20" t="s">
        <v>20</v>
      </c>
      <c r="B38" s="28">
        <v>1</v>
      </c>
      <c r="C38" s="28">
        <v>5</v>
      </c>
      <c r="D38" s="28"/>
      <c r="E38" s="28">
        <v>6</v>
      </c>
    </row>
    <row r="39" spans="1:5" customFormat="1" x14ac:dyDescent="0.25">
      <c r="A39" s="20" t="s">
        <v>23</v>
      </c>
      <c r="B39" s="28"/>
      <c r="C39" s="28">
        <v>6</v>
      </c>
      <c r="D39" s="28"/>
      <c r="E39" s="28">
        <v>6</v>
      </c>
    </row>
    <row r="40" spans="1:5" customFormat="1" x14ac:dyDescent="0.25">
      <c r="A40" s="20" t="s">
        <v>24</v>
      </c>
      <c r="B40" s="28"/>
      <c r="C40" s="28">
        <v>1</v>
      </c>
      <c r="D40" s="28"/>
      <c r="E40" s="28">
        <v>1</v>
      </c>
    </row>
    <row r="41" spans="1:5" customFormat="1" x14ac:dyDescent="0.25">
      <c r="A41" s="21" t="s">
        <v>14</v>
      </c>
      <c r="B41" s="28">
        <v>2</v>
      </c>
      <c r="C41" s="28">
        <v>1</v>
      </c>
      <c r="D41" s="28"/>
      <c r="E41" s="28">
        <v>3</v>
      </c>
    </row>
    <row r="42" spans="1:5" customFormat="1" x14ac:dyDescent="0.25">
      <c r="A42" s="20" t="s">
        <v>26</v>
      </c>
      <c r="B42" s="28">
        <v>1</v>
      </c>
      <c r="C42" s="28">
        <v>6</v>
      </c>
      <c r="D42" s="28">
        <v>10</v>
      </c>
      <c r="E42" s="28">
        <v>17</v>
      </c>
    </row>
    <row r="43" spans="1:5" customFormat="1" x14ac:dyDescent="0.25">
      <c r="A43" s="20" t="s">
        <v>8</v>
      </c>
      <c r="B43" s="28">
        <v>11</v>
      </c>
      <c r="C43" s="28"/>
      <c r="D43" s="28"/>
      <c r="E43" s="28">
        <v>11</v>
      </c>
    </row>
    <row r="44" spans="1:5" customFormat="1" x14ac:dyDescent="0.25">
      <c r="A44" s="20" t="s">
        <v>25</v>
      </c>
      <c r="B44" s="28"/>
      <c r="C44" s="28">
        <v>3</v>
      </c>
      <c r="D44" s="28"/>
      <c r="E44" s="28">
        <v>3</v>
      </c>
    </row>
    <row r="45" spans="1:5" customFormat="1" x14ac:dyDescent="0.25">
      <c r="A45" s="20" t="s">
        <v>16</v>
      </c>
      <c r="B45" s="28">
        <v>1</v>
      </c>
      <c r="C45" s="28">
        <v>1</v>
      </c>
      <c r="D45" s="28"/>
      <c r="E45" s="28">
        <v>2</v>
      </c>
    </row>
    <row r="46" spans="1:5" customFormat="1" x14ac:dyDescent="0.25">
      <c r="A46" s="20" t="s">
        <v>27</v>
      </c>
      <c r="B46" s="28"/>
      <c r="C46" s="28">
        <v>1</v>
      </c>
      <c r="D46" s="28"/>
      <c r="E46" s="28">
        <v>1</v>
      </c>
    </row>
    <row r="47" spans="1:5" customFormat="1" x14ac:dyDescent="0.25">
      <c r="A47" s="20" t="s">
        <v>28</v>
      </c>
      <c r="B47" s="28">
        <v>1</v>
      </c>
      <c r="C47" s="28">
        <v>1</v>
      </c>
      <c r="D47" s="28"/>
      <c r="E47" s="28">
        <v>2</v>
      </c>
    </row>
    <row r="48" spans="1:5" customFormat="1" x14ac:dyDescent="0.25">
      <c r="A48" s="20" t="s">
        <v>10</v>
      </c>
      <c r="B48" s="28"/>
      <c r="C48" s="28">
        <v>13</v>
      </c>
      <c r="D48" s="28"/>
      <c r="E48" s="28">
        <v>13</v>
      </c>
    </row>
    <row r="49" spans="1:8" customFormat="1" x14ac:dyDescent="0.25">
      <c r="A49" s="20" t="s">
        <v>29</v>
      </c>
      <c r="B49" s="28">
        <v>1</v>
      </c>
      <c r="C49" s="28">
        <v>3</v>
      </c>
      <c r="D49" s="28"/>
      <c r="E49" s="28">
        <v>4</v>
      </c>
    </row>
    <row r="50" spans="1:8" customFormat="1" x14ac:dyDescent="0.25">
      <c r="A50" s="20" t="s">
        <v>30</v>
      </c>
      <c r="B50" s="28">
        <v>4</v>
      </c>
      <c r="C50" s="28"/>
      <c r="D50" s="28"/>
      <c r="E50" s="28">
        <v>4</v>
      </c>
    </row>
    <row r="51" spans="1:8" customFormat="1" x14ac:dyDescent="0.25">
      <c r="A51" s="29" t="s">
        <v>32</v>
      </c>
      <c r="B51" s="14">
        <f>SUM(B36:B50)</f>
        <v>30</v>
      </c>
      <c r="C51" s="14">
        <f t="shared" ref="C51:E51" si="6">SUM(C36:C50)</f>
        <v>41</v>
      </c>
      <c r="D51" s="14">
        <f t="shared" si="6"/>
        <v>10</v>
      </c>
      <c r="E51" s="14">
        <f t="shared" si="6"/>
        <v>81</v>
      </c>
    </row>
    <row r="54" spans="1:8" customFormat="1" x14ac:dyDescent="0.25">
      <c r="A54" s="27" t="s">
        <v>41</v>
      </c>
    </row>
    <row r="55" spans="1:8" customFormat="1" ht="14.45" customHeight="1" x14ac:dyDescent="0.25">
      <c r="A55" s="49" t="s">
        <v>4</v>
      </c>
      <c r="B55" s="49"/>
      <c r="C55" s="50" t="s">
        <v>5</v>
      </c>
      <c r="D55" s="46" t="s">
        <v>42</v>
      </c>
      <c r="E55" s="39" t="s">
        <v>43</v>
      </c>
      <c r="F55" s="39" t="s">
        <v>44</v>
      </c>
      <c r="G55" s="39" t="s">
        <v>45</v>
      </c>
      <c r="H55" s="39" t="s">
        <v>46</v>
      </c>
    </row>
    <row r="56" spans="1:8" ht="43.15" customHeight="1" x14ac:dyDescent="0.25">
      <c r="A56" s="49"/>
      <c r="B56" s="49"/>
      <c r="C56" s="50"/>
      <c r="D56" s="47"/>
      <c r="E56" s="39"/>
      <c r="F56" s="39"/>
      <c r="G56" s="39"/>
      <c r="H56" s="39"/>
    </row>
    <row r="57" spans="1:8" x14ac:dyDescent="0.25">
      <c r="A57" s="49" t="s">
        <v>7</v>
      </c>
      <c r="B57" s="49"/>
      <c r="C57" s="21" t="s">
        <v>8</v>
      </c>
      <c r="D57" s="30">
        <v>9</v>
      </c>
      <c r="E57" s="20">
        <v>9</v>
      </c>
      <c r="F57" s="20">
        <v>0</v>
      </c>
      <c r="G57" s="31">
        <v>1</v>
      </c>
      <c r="H57" s="32" t="s">
        <v>38</v>
      </c>
    </row>
    <row r="58" spans="1:8" x14ac:dyDescent="0.25">
      <c r="A58" s="49"/>
      <c r="B58" s="49"/>
      <c r="C58" s="20" t="s">
        <v>9</v>
      </c>
      <c r="D58" s="30">
        <v>0</v>
      </c>
      <c r="E58" s="20">
        <v>0</v>
      </c>
      <c r="F58" s="20">
        <v>0</v>
      </c>
      <c r="G58" s="32" t="s">
        <v>38</v>
      </c>
      <c r="H58" s="32" t="s">
        <v>38</v>
      </c>
    </row>
    <row r="59" spans="1:8" x14ac:dyDescent="0.25">
      <c r="A59" s="49"/>
      <c r="B59" s="49"/>
      <c r="C59" s="20" t="s">
        <v>10</v>
      </c>
      <c r="D59" s="30">
        <v>13</v>
      </c>
      <c r="E59" s="20">
        <v>12</v>
      </c>
      <c r="F59" s="20">
        <v>1</v>
      </c>
      <c r="G59" s="31">
        <v>0.92307692307692313</v>
      </c>
      <c r="H59" s="31">
        <v>7.6923076923076927E-2</v>
      </c>
    </row>
    <row r="60" spans="1:8" x14ac:dyDescent="0.25">
      <c r="A60" s="49"/>
      <c r="B60" s="49"/>
      <c r="C60" s="17" t="s">
        <v>11</v>
      </c>
      <c r="D60" s="17">
        <v>22</v>
      </c>
      <c r="E60" s="17">
        <v>21</v>
      </c>
      <c r="F60" s="17">
        <v>1</v>
      </c>
      <c r="G60" s="33">
        <v>0.95454545454545459</v>
      </c>
      <c r="H60" s="33">
        <v>4.5454545454545456E-2</v>
      </c>
    </row>
    <row r="61" spans="1:8" x14ac:dyDescent="0.25">
      <c r="A61" s="49" t="s">
        <v>12</v>
      </c>
      <c r="B61" s="49"/>
      <c r="C61" s="20" t="s">
        <v>13</v>
      </c>
      <c r="D61" s="30">
        <v>4</v>
      </c>
      <c r="E61" s="20">
        <v>3</v>
      </c>
      <c r="F61" s="20">
        <v>1</v>
      </c>
      <c r="G61" s="31">
        <v>0.75</v>
      </c>
      <c r="H61" s="31">
        <v>0.25</v>
      </c>
    </row>
    <row r="62" spans="1:8" x14ac:dyDescent="0.25">
      <c r="A62" s="49"/>
      <c r="B62" s="49"/>
      <c r="C62" s="20" t="s">
        <v>14</v>
      </c>
      <c r="D62" s="30">
        <v>3</v>
      </c>
      <c r="E62" s="20">
        <v>3</v>
      </c>
      <c r="F62" s="20">
        <v>0</v>
      </c>
      <c r="G62" s="31">
        <v>1</v>
      </c>
      <c r="H62" s="22" t="s">
        <v>38</v>
      </c>
    </row>
    <row r="63" spans="1:8" x14ac:dyDescent="0.25">
      <c r="A63" s="49"/>
      <c r="B63" s="49"/>
      <c r="C63" s="20" t="s">
        <v>15</v>
      </c>
      <c r="D63" s="30">
        <v>6</v>
      </c>
      <c r="E63" s="20">
        <v>5</v>
      </c>
      <c r="F63" s="20">
        <v>1</v>
      </c>
      <c r="G63" s="31">
        <v>0.83333333333333337</v>
      </c>
      <c r="H63" s="31">
        <v>0.16666666666666666</v>
      </c>
    </row>
    <row r="64" spans="1:8" x14ac:dyDescent="0.25">
      <c r="A64" s="49"/>
      <c r="B64" s="49"/>
      <c r="C64" s="20" t="s">
        <v>16</v>
      </c>
      <c r="D64" s="30">
        <v>3</v>
      </c>
      <c r="E64" s="20">
        <v>2</v>
      </c>
      <c r="F64" s="20">
        <v>1</v>
      </c>
      <c r="G64" s="31">
        <v>0.66666666666666663</v>
      </c>
      <c r="H64" s="31">
        <v>0.33333333333333331</v>
      </c>
    </row>
    <row r="65" spans="1:8" x14ac:dyDescent="0.25">
      <c r="A65" s="49"/>
      <c r="B65" s="49"/>
      <c r="C65" s="17" t="s">
        <v>17</v>
      </c>
      <c r="D65" s="17">
        <v>16</v>
      </c>
      <c r="E65" s="17">
        <v>13</v>
      </c>
      <c r="F65" s="17">
        <v>3</v>
      </c>
      <c r="G65" s="31">
        <v>0.8125</v>
      </c>
      <c r="H65" s="33">
        <v>0.75</v>
      </c>
    </row>
    <row r="66" spans="1:8" x14ac:dyDescent="0.25">
      <c r="A66" s="49" t="s">
        <v>18</v>
      </c>
      <c r="B66" s="49"/>
      <c r="C66" s="20" t="s">
        <v>19</v>
      </c>
      <c r="D66" s="30">
        <v>0</v>
      </c>
      <c r="E66" s="20">
        <v>0</v>
      </c>
      <c r="F66" s="20">
        <v>0</v>
      </c>
      <c r="G66" s="32" t="s">
        <v>38</v>
      </c>
      <c r="H66" s="32" t="s">
        <v>38</v>
      </c>
    </row>
    <row r="67" spans="1:8" x14ac:dyDescent="0.25">
      <c r="A67" s="49"/>
      <c r="B67" s="49"/>
      <c r="C67" s="20" t="s">
        <v>20</v>
      </c>
      <c r="D67" s="30">
        <v>6</v>
      </c>
      <c r="E67" s="20">
        <v>6</v>
      </c>
      <c r="F67" s="20">
        <v>0</v>
      </c>
      <c r="G67" s="31">
        <v>1</v>
      </c>
      <c r="H67" s="22" t="s">
        <v>38</v>
      </c>
    </row>
    <row r="68" spans="1:8" x14ac:dyDescent="0.25">
      <c r="A68" s="49"/>
      <c r="B68" s="49"/>
      <c r="C68" s="20" t="s">
        <v>21</v>
      </c>
      <c r="D68" s="30">
        <v>0</v>
      </c>
      <c r="E68" s="20">
        <v>0</v>
      </c>
      <c r="F68" s="20">
        <v>0</v>
      </c>
      <c r="G68" s="32" t="s">
        <v>38</v>
      </c>
      <c r="H68" s="32" t="s">
        <v>38</v>
      </c>
    </row>
    <row r="69" spans="1:8" x14ac:dyDescent="0.25">
      <c r="A69" s="49"/>
      <c r="B69" s="49"/>
      <c r="C69" s="20" t="s">
        <v>22</v>
      </c>
      <c r="D69" s="30">
        <v>0</v>
      </c>
      <c r="E69" s="20">
        <v>0</v>
      </c>
      <c r="F69" s="20">
        <v>0</v>
      </c>
      <c r="G69" s="32" t="s">
        <v>38</v>
      </c>
      <c r="H69" s="32" t="s">
        <v>38</v>
      </c>
    </row>
    <row r="70" spans="1:8" x14ac:dyDescent="0.25">
      <c r="A70" s="49"/>
      <c r="B70" s="49"/>
      <c r="C70" s="20" t="s">
        <v>23</v>
      </c>
      <c r="D70" s="30">
        <v>5</v>
      </c>
      <c r="E70" s="20">
        <v>5</v>
      </c>
      <c r="F70" s="20">
        <v>0</v>
      </c>
      <c r="G70" s="31">
        <v>1</v>
      </c>
      <c r="H70" s="22" t="s">
        <v>38</v>
      </c>
    </row>
    <row r="71" spans="1:8" x14ac:dyDescent="0.25">
      <c r="A71" s="49"/>
      <c r="B71" s="49"/>
      <c r="C71" s="20" t="s">
        <v>24</v>
      </c>
      <c r="D71" s="30">
        <v>1</v>
      </c>
      <c r="E71" s="20">
        <v>1</v>
      </c>
      <c r="F71" s="20">
        <v>0</v>
      </c>
      <c r="G71" s="31">
        <v>1</v>
      </c>
      <c r="H71" s="22" t="s">
        <v>38</v>
      </c>
    </row>
    <row r="72" spans="1:8" x14ac:dyDescent="0.25">
      <c r="A72" s="49"/>
      <c r="B72" s="49"/>
      <c r="C72" s="20" t="s">
        <v>25</v>
      </c>
      <c r="D72" s="30">
        <v>4</v>
      </c>
      <c r="E72" s="20">
        <v>3</v>
      </c>
      <c r="F72" s="20">
        <v>1</v>
      </c>
      <c r="G72" s="31">
        <v>0.75</v>
      </c>
      <c r="H72" s="31">
        <v>0.25</v>
      </c>
    </row>
    <row r="73" spans="1:8" x14ac:dyDescent="0.25">
      <c r="A73" s="49"/>
      <c r="B73" s="49"/>
      <c r="C73" s="20" t="s">
        <v>26</v>
      </c>
      <c r="D73" s="30">
        <v>16</v>
      </c>
      <c r="E73" s="20">
        <v>16</v>
      </c>
      <c r="F73" s="20">
        <v>0</v>
      </c>
      <c r="G73" s="31">
        <v>1</v>
      </c>
      <c r="H73" s="22" t="s">
        <v>38</v>
      </c>
    </row>
    <row r="74" spans="1:8" x14ac:dyDescent="0.25">
      <c r="A74" s="49"/>
      <c r="B74" s="49"/>
      <c r="C74" s="20" t="s">
        <v>27</v>
      </c>
      <c r="D74" s="30">
        <v>1</v>
      </c>
      <c r="E74" s="20">
        <v>1</v>
      </c>
      <c r="F74" s="20">
        <v>0</v>
      </c>
      <c r="G74" s="31">
        <v>1</v>
      </c>
      <c r="H74" s="22" t="s">
        <v>38</v>
      </c>
    </row>
    <row r="75" spans="1:8" x14ac:dyDescent="0.25">
      <c r="A75" s="49"/>
      <c r="B75" s="49"/>
      <c r="C75" s="20" t="s">
        <v>28</v>
      </c>
      <c r="D75" s="30">
        <v>1</v>
      </c>
      <c r="E75" s="20">
        <v>1</v>
      </c>
      <c r="F75" s="20">
        <v>0</v>
      </c>
      <c r="G75" s="31">
        <v>1</v>
      </c>
      <c r="H75" s="22" t="s">
        <v>38</v>
      </c>
    </row>
    <row r="76" spans="1:8" x14ac:dyDescent="0.25">
      <c r="A76" s="49"/>
      <c r="B76" s="49"/>
      <c r="C76" s="20" t="s">
        <v>29</v>
      </c>
      <c r="D76" s="30">
        <v>4</v>
      </c>
      <c r="E76" s="20">
        <v>4</v>
      </c>
      <c r="F76" s="20">
        <v>0</v>
      </c>
      <c r="G76" s="31">
        <v>1</v>
      </c>
      <c r="H76" s="22" t="s">
        <v>38</v>
      </c>
    </row>
    <row r="77" spans="1:8" x14ac:dyDescent="0.25">
      <c r="A77" s="49"/>
      <c r="B77" s="49"/>
      <c r="C77" s="20" t="s">
        <v>30</v>
      </c>
      <c r="D77" s="30">
        <v>4</v>
      </c>
      <c r="E77" s="20">
        <v>4</v>
      </c>
      <c r="F77" s="20">
        <v>0</v>
      </c>
      <c r="G77" s="31">
        <v>1</v>
      </c>
      <c r="H77" s="22" t="s">
        <v>38</v>
      </c>
    </row>
    <row r="78" spans="1:8" x14ac:dyDescent="0.25">
      <c r="A78" s="49"/>
      <c r="B78" s="49"/>
      <c r="C78" s="17" t="s">
        <v>31</v>
      </c>
      <c r="D78" s="17">
        <v>42</v>
      </c>
      <c r="E78" s="17">
        <v>41</v>
      </c>
      <c r="F78" s="17">
        <v>1</v>
      </c>
      <c r="G78" s="33">
        <v>0.97619047619047616</v>
      </c>
      <c r="H78" s="33">
        <v>2.3809523809523808E-2</v>
      </c>
    </row>
    <row r="79" spans="1:8" x14ac:dyDescent="0.25">
      <c r="A79" s="40" t="s">
        <v>33</v>
      </c>
      <c r="B79" s="41"/>
      <c r="C79" s="20" t="s">
        <v>34</v>
      </c>
      <c r="D79" s="25">
        <v>0</v>
      </c>
      <c r="E79" s="20">
        <v>0</v>
      </c>
      <c r="F79" s="20">
        <v>0</v>
      </c>
      <c r="G79" s="32" t="s">
        <v>38</v>
      </c>
      <c r="H79" s="32" t="s">
        <v>38</v>
      </c>
    </row>
    <row r="80" spans="1:8" x14ac:dyDescent="0.25">
      <c r="A80" s="42" t="s">
        <v>32</v>
      </c>
      <c r="B80" s="43"/>
      <c r="C80" s="13"/>
      <c r="D80" s="17">
        <v>80</v>
      </c>
      <c r="E80" s="17">
        <v>75</v>
      </c>
      <c r="F80" s="17">
        <v>5</v>
      </c>
      <c r="G80" s="33">
        <v>0.9375</v>
      </c>
      <c r="H80" s="33">
        <v>6.25E-2</v>
      </c>
    </row>
    <row r="81" spans="1:8" x14ac:dyDescent="0.25">
      <c r="A81" s="44" t="s">
        <v>35</v>
      </c>
      <c r="B81" s="44"/>
      <c r="C81" s="14" t="s">
        <v>36</v>
      </c>
      <c r="D81" s="17">
        <v>1</v>
      </c>
      <c r="E81" s="17">
        <v>0</v>
      </c>
      <c r="F81" s="17">
        <v>1</v>
      </c>
      <c r="G81" s="32" t="s">
        <v>38</v>
      </c>
      <c r="H81" s="33">
        <v>1</v>
      </c>
    </row>
    <row r="82" spans="1:8" ht="15.75" x14ac:dyDescent="0.25">
      <c r="A82" s="45" t="s">
        <v>32</v>
      </c>
      <c r="B82" s="45"/>
      <c r="C82" s="14" t="s">
        <v>37</v>
      </c>
      <c r="D82" s="17">
        <v>81</v>
      </c>
      <c r="E82" s="17">
        <v>75</v>
      </c>
      <c r="F82" s="17">
        <v>6</v>
      </c>
      <c r="G82" s="33">
        <v>0.92592592592592593</v>
      </c>
      <c r="H82" s="33">
        <v>7.407407407407407E-2</v>
      </c>
    </row>
  </sheetData>
  <sortState xmlns:xlrd2="http://schemas.microsoft.com/office/spreadsheetml/2017/richdata2" ref="A36:E50">
    <sortCondition ref="A36:A50"/>
  </sortState>
  <mergeCells count="28">
    <mergeCell ref="K3:K4"/>
    <mergeCell ref="A29:B29"/>
    <mergeCell ref="A30:B30"/>
    <mergeCell ref="A28:B28"/>
    <mergeCell ref="A5:B8"/>
    <mergeCell ref="A9:B13"/>
    <mergeCell ref="A14:B26"/>
    <mergeCell ref="A27:B27"/>
    <mergeCell ref="D3:H3"/>
    <mergeCell ref="A3:B4"/>
    <mergeCell ref="C3:C4"/>
    <mergeCell ref="I3:I4"/>
    <mergeCell ref="J3:J4"/>
    <mergeCell ref="A81:B81"/>
    <mergeCell ref="A82:B82"/>
    <mergeCell ref="D55:D56"/>
    <mergeCell ref="E55:E56"/>
    <mergeCell ref="B34:E34"/>
    <mergeCell ref="A55:B56"/>
    <mergeCell ref="C55:C56"/>
    <mergeCell ref="A57:B60"/>
    <mergeCell ref="A61:B65"/>
    <mergeCell ref="A66:B78"/>
    <mergeCell ref="F55:F56"/>
    <mergeCell ref="G55:G56"/>
    <mergeCell ref="H55:H56"/>
    <mergeCell ref="A79:B79"/>
    <mergeCell ref="A80:B80"/>
  </mergeCells>
  <phoneticPr fontId="1" type="noConversion"/>
  <pageMargins left="0.7" right="0.7" top="0.75" bottom="0.75" header="0.3" footer="0.3"/>
  <pageSetup paperSize="9" orientation="portrait" r:id="rId1"/>
  <ignoredErrors>
    <ignoredError sqref="M6:P6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Kirjeldus2019</vt:lpstr>
      <vt:lpstr>Aruandesse2019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2019-10-08T12:33:35Z</dcterms:created>
  <dcterms:modified xsi:type="dcterms:W3CDTF">2020-09-30T08:53:11Z</dcterms:modified>
</cp:coreProperties>
</file>