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412AE0D6-ED93-44E4-B562-68E89486B032}" xr6:coauthVersionLast="45" xr6:coauthVersionMax="45" xr10:uidLastSave="{00000000-0000-0000-0000-000000000000}"/>
  <bookViews>
    <workbookView xWindow="-120" yWindow="-120" windowWidth="29040" windowHeight="15840" tabRatio="935" activeTab="1" xr2:uid="{00000000-000D-0000-FFFF-FFFF00000000}"/>
  </bookViews>
  <sheets>
    <sheet name="Kirjeldus" sheetId="6" r:id="rId1"/>
    <sheet name="Aruandesse2019" sheetId="13" r:id="rId2"/>
    <sheet name="Aruandesse2018" sheetId="12" r:id="rId3"/>
    <sheet name="Aruandesse2017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4" i="13" l="1"/>
  <c r="K84" i="13" l="1"/>
  <c r="K81" i="13"/>
  <c r="K71" i="13"/>
  <c r="J73" i="13"/>
  <c r="I84" i="13"/>
  <c r="I81" i="13"/>
  <c r="I74" i="13"/>
  <c r="G89" i="13"/>
  <c r="G87" i="13"/>
  <c r="G84" i="13"/>
  <c r="G81" i="13"/>
  <c r="G75" i="13"/>
  <c r="G71" i="13"/>
  <c r="E89" i="13"/>
  <c r="E87" i="13"/>
  <c r="E86" i="13"/>
  <c r="E84" i="13"/>
  <c r="E81" i="13"/>
  <c r="E75" i="13"/>
  <c r="E71" i="13"/>
  <c r="G79" i="13" l="1"/>
  <c r="E79" i="13"/>
  <c r="C91" i="13" l="1"/>
  <c r="J91" i="13" l="1"/>
  <c r="H91" i="13"/>
  <c r="F91" i="13"/>
  <c r="D91" i="13"/>
  <c r="J78" i="13"/>
  <c r="H78" i="13"/>
  <c r="F78" i="13"/>
  <c r="D78" i="13"/>
  <c r="H73" i="13"/>
  <c r="F73" i="13"/>
  <c r="D73" i="13"/>
  <c r="J42" i="13"/>
  <c r="H42" i="13"/>
  <c r="F42" i="13"/>
  <c r="D42" i="13"/>
  <c r="J47" i="13"/>
  <c r="H47" i="13"/>
  <c r="F47" i="13"/>
  <c r="D47" i="13"/>
  <c r="J61" i="13"/>
  <c r="J63" i="13" s="1"/>
  <c r="J60" i="13"/>
  <c r="H60" i="13"/>
  <c r="F60" i="13"/>
  <c r="F61" i="13" s="1"/>
  <c r="F63" i="13" s="1"/>
  <c r="D61" i="13"/>
  <c r="D63" i="13" s="1"/>
  <c r="D60" i="13"/>
  <c r="J31" i="13"/>
  <c r="H31" i="13"/>
  <c r="F31" i="13"/>
  <c r="D31" i="13"/>
  <c r="J28" i="13"/>
  <c r="J29" i="13" s="1"/>
  <c r="H28" i="13"/>
  <c r="H29" i="13" s="1"/>
  <c r="F28" i="13"/>
  <c r="F29" i="13" s="1"/>
  <c r="J15" i="13"/>
  <c r="H15" i="13"/>
  <c r="F15" i="13"/>
  <c r="J10" i="13"/>
  <c r="H10" i="13"/>
  <c r="F10" i="13"/>
  <c r="D92" i="13" l="1"/>
  <c r="D94" i="13" s="1"/>
  <c r="F92" i="13"/>
  <c r="F94" i="13" s="1"/>
  <c r="H92" i="13"/>
  <c r="H94" i="13" s="1"/>
  <c r="J92" i="13"/>
  <c r="J94" i="13" s="1"/>
  <c r="H61" i="13"/>
  <c r="H63" i="13" s="1"/>
  <c r="C73" i="13"/>
  <c r="C78" i="13"/>
  <c r="C42" i="13"/>
  <c r="C61" i="13" s="1"/>
  <c r="C63" i="13" s="1"/>
  <c r="C60" i="13"/>
  <c r="C47" i="13"/>
  <c r="D10" i="13"/>
  <c r="D15" i="13"/>
  <c r="C10" i="13"/>
  <c r="C15" i="13"/>
  <c r="C28" i="13"/>
  <c r="C92" i="13" l="1"/>
  <c r="C94" i="13" s="1"/>
  <c r="C29" i="13"/>
  <c r="K90" i="13" l="1"/>
  <c r="G90" i="13"/>
  <c r="E90" i="13"/>
  <c r="K87" i="13"/>
  <c r="G86" i="13"/>
  <c r="K85" i="13"/>
  <c r="I85" i="13"/>
  <c r="G85" i="13"/>
  <c r="E85" i="13"/>
  <c r="G83" i="13"/>
  <c r="E83" i="13"/>
  <c r="K82" i="13"/>
  <c r="I82" i="13"/>
  <c r="G82" i="13"/>
  <c r="E82" i="13"/>
  <c r="G80" i="13"/>
  <c r="E80" i="13"/>
  <c r="K78" i="13"/>
  <c r="I78" i="13"/>
  <c r="G78" i="13"/>
  <c r="E78" i="13"/>
  <c r="K77" i="13"/>
  <c r="I77" i="13"/>
  <c r="G77" i="13"/>
  <c r="E77" i="13"/>
  <c r="K76" i="13"/>
  <c r="I76" i="13"/>
  <c r="G76" i="13"/>
  <c r="E76" i="13"/>
  <c r="G74" i="13"/>
  <c r="E74" i="13"/>
  <c r="K73" i="13"/>
  <c r="I73" i="13"/>
  <c r="G73" i="13"/>
  <c r="E73" i="13"/>
  <c r="K72" i="13"/>
  <c r="I72" i="13"/>
  <c r="G72" i="13"/>
  <c r="E72" i="13"/>
  <c r="K70" i="13"/>
  <c r="I70" i="13"/>
  <c r="G70" i="13"/>
  <c r="E70" i="13"/>
  <c r="K63" i="13"/>
  <c r="I63" i="13"/>
  <c r="E63" i="13"/>
  <c r="K60" i="13"/>
  <c r="I60" i="13"/>
  <c r="G60" i="13"/>
  <c r="E60" i="13"/>
  <c r="K59" i="13"/>
  <c r="I59" i="13"/>
  <c r="G59" i="13"/>
  <c r="E59" i="13"/>
  <c r="K58" i="13"/>
  <c r="I58" i="13"/>
  <c r="G58" i="13"/>
  <c r="E58" i="13"/>
  <c r="G57" i="13"/>
  <c r="E57" i="13"/>
  <c r="K56" i="13"/>
  <c r="I56" i="13"/>
  <c r="G56" i="13"/>
  <c r="E56" i="13"/>
  <c r="K55" i="13"/>
  <c r="I55" i="13"/>
  <c r="G55" i="13"/>
  <c r="E55" i="13"/>
  <c r="K54" i="13"/>
  <c r="I54" i="13"/>
  <c r="G54" i="13"/>
  <c r="E54" i="13"/>
  <c r="G53" i="13"/>
  <c r="E53" i="13"/>
  <c r="K52" i="13"/>
  <c r="I52" i="13"/>
  <c r="G52" i="13"/>
  <c r="E52" i="13"/>
  <c r="K51" i="13"/>
  <c r="I51" i="13"/>
  <c r="G51" i="13"/>
  <c r="E51" i="13"/>
  <c r="K50" i="13"/>
  <c r="I50" i="13"/>
  <c r="G50" i="13"/>
  <c r="E50" i="13"/>
  <c r="G49" i="13"/>
  <c r="E49" i="13"/>
  <c r="G48" i="13"/>
  <c r="E48" i="13"/>
  <c r="K47" i="13"/>
  <c r="I47" i="13"/>
  <c r="G47" i="13"/>
  <c r="E47" i="13"/>
  <c r="K46" i="13"/>
  <c r="I46" i="13"/>
  <c r="G46" i="13"/>
  <c r="E46" i="13"/>
  <c r="K45" i="13"/>
  <c r="I45" i="13"/>
  <c r="G45" i="13"/>
  <c r="E45" i="13"/>
  <c r="K44" i="13"/>
  <c r="I44" i="13"/>
  <c r="G44" i="13"/>
  <c r="E44" i="13"/>
  <c r="K43" i="13"/>
  <c r="I43" i="13"/>
  <c r="G43" i="13"/>
  <c r="E43" i="13"/>
  <c r="K42" i="13"/>
  <c r="I42" i="13"/>
  <c r="G42" i="13"/>
  <c r="E42" i="13"/>
  <c r="K41" i="13"/>
  <c r="I41" i="13"/>
  <c r="G41" i="13"/>
  <c r="E41" i="13"/>
  <c r="G40" i="13"/>
  <c r="E40" i="13"/>
  <c r="K39" i="13"/>
  <c r="I39" i="13"/>
  <c r="G39" i="13"/>
  <c r="E39" i="13"/>
  <c r="D28" i="13"/>
  <c r="D29" i="13" s="1"/>
  <c r="C31" i="13"/>
  <c r="K27" i="13"/>
  <c r="I27" i="13"/>
  <c r="G27" i="13"/>
  <c r="E27" i="13"/>
  <c r="K26" i="13"/>
  <c r="I26" i="13"/>
  <c r="G26" i="13"/>
  <c r="E26" i="13"/>
  <c r="K25" i="13"/>
  <c r="I25" i="13"/>
  <c r="G24" i="13"/>
  <c r="E24" i="13"/>
  <c r="G23" i="13"/>
  <c r="E23" i="13"/>
  <c r="K22" i="13"/>
  <c r="I22" i="13"/>
  <c r="G22" i="13"/>
  <c r="E22" i="13"/>
  <c r="G21" i="13"/>
  <c r="K20" i="13"/>
  <c r="I20" i="13"/>
  <c r="G20" i="13"/>
  <c r="E20" i="13"/>
  <c r="G19" i="13"/>
  <c r="E19" i="13"/>
  <c r="G18" i="13"/>
  <c r="E18" i="13"/>
  <c r="G17" i="13"/>
  <c r="E17" i="13"/>
  <c r="G16" i="13"/>
  <c r="K15" i="13"/>
  <c r="I15" i="13"/>
  <c r="G15" i="13"/>
  <c r="E15" i="13"/>
  <c r="K14" i="13"/>
  <c r="I14" i="13"/>
  <c r="G14" i="13"/>
  <c r="E14" i="13"/>
  <c r="K13" i="13"/>
  <c r="I13" i="13"/>
  <c r="G13" i="13"/>
  <c r="E13" i="13"/>
  <c r="G12" i="13"/>
  <c r="E12" i="13"/>
  <c r="K11" i="13"/>
  <c r="I11" i="13"/>
  <c r="G11" i="13"/>
  <c r="E11" i="13"/>
  <c r="K10" i="13"/>
  <c r="I10" i="13"/>
  <c r="G10" i="13"/>
  <c r="E10" i="13"/>
  <c r="K9" i="13"/>
  <c r="G9" i="13"/>
  <c r="E9" i="13"/>
  <c r="K8" i="13"/>
  <c r="I8" i="13"/>
  <c r="G8" i="13"/>
  <c r="E8" i="13"/>
  <c r="E62" i="13" l="1"/>
  <c r="E31" i="13"/>
  <c r="G31" i="13"/>
  <c r="I29" i="13"/>
  <c r="I92" i="13"/>
  <c r="E92" i="13"/>
  <c r="G92" i="13"/>
  <c r="E30" i="13"/>
  <c r="E29" i="13"/>
  <c r="G30" i="13"/>
  <c r="K92" i="13"/>
  <c r="G28" i="13"/>
  <c r="K28" i="13"/>
  <c r="G29" i="13"/>
  <c r="K29" i="13"/>
  <c r="E61" i="13"/>
  <c r="I61" i="13"/>
  <c r="G91" i="13"/>
  <c r="K91" i="13"/>
  <c r="E28" i="13"/>
  <c r="I28" i="13"/>
  <c r="G61" i="13"/>
  <c r="K61" i="13"/>
  <c r="E91" i="13"/>
  <c r="I91" i="13"/>
  <c r="I72" i="12"/>
  <c r="I76" i="12"/>
  <c r="I84" i="12"/>
  <c r="I88" i="12"/>
  <c r="G81" i="12"/>
  <c r="G83" i="12"/>
  <c r="E72" i="12"/>
  <c r="E71" i="12"/>
  <c r="E77" i="12"/>
  <c r="E81" i="12"/>
  <c r="K83" i="12"/>
  <c r="I85" i="12"/>
  <c r="G86" i="12"/>
  <c r="I87" i="12"/>
  <c r="K89" i="12"/>
  <c r="K94" i="12"/>
  <c r="I94" i="12"/>
  <c r="G94" i="12"/>
  <c r="E94" i="12"/>
  <c r="K87" i="12"/>
  <c r="G87" i="12"/>
  <c r="K85" i="12"/>
  <c r="K84" i="12"/>
  <c r="G84" i="12"/>
  <c r="I83" i="12"/>
  <c r="G82" i="12"/>
  <c r="I81" i="12"/>
  <c r="K80" i="12"/>
  <c r="I80" i="12"/>
  <c r="G80" i="12"/>
  <c r="K77" i="12"/>
  <c r="G77" i="12"/>
  <c r="K76" i="12"/>
  <c r="G76" i="12"/>
  <c r="K72" i="12"/>
  <c r="G72" i="12"/>
  <c r="K71" i="12"/>
  <c r="G71" i="12"/>
  <c r="K63" i="12"/>
  <c r="I63" i="12"/>
  <c r="G63" i="12"/>
  <c r="K44" i="12"/>
  <c r="K49" i="12"/>
  <c r="I54" i="12"/>
  <c r="I55" i="12"/>
  <c r="G44" i="12"/>
  <c r="G51" i="12"/>
  <c r="E40" i="12"/>
  <c r="E39" i="12"/>
  <c r="I44" i="12"/>
  <c r="G45" i="12"/>
  <c r="E49" i="12"/>
  <c r="G50" i="12"/>
  <c r="E53" i="12"/>
  <c r="G54" i="12"/>
  <c r="E55" i="12"/>
  <c r="G58" i="12"/>
  <c r="K58" i="12"/>
  <c r="I58" i="12"/>
  <c r="K56" i="12"/>
  <c r="G55" i="12"/>
  <c r="K54" i="12"/>
  <c r="K52" i="12"/>
  <c r="E51" i="12"/>
  <c r="K50" i="12"/>
  <c r="I50" i="12"/>
  <c r="E50" i="12"/>
  <c r="K48" i="12"/>
  <c r="E48" i="12"/>
  <c r="K45" i="12"/>
  <c r="I45" i="12"/>
  <c r="E45" i="12"/>
  <c r="E44" i="12"/>
  <c r="K43" i="12"/>
  <c r="G43" i="12"/>
  <c r="K40" i="12"/>
  <c r="I40" i="12"/>
  <c r="G40" i="12"/>
  <c r="I31" i="12"/>
  <c r="K31" i="12"/>
  <c r="K9" i="12"/>
  <c r="K12" i="12"/>
  <c r="K13" i="12"/>
  <c r="K14" i="12"/>
  <c r="J28" i="12"/>
  <c r="K17" i="12"/>
  <c r="K18" i="12"/>
  <c r="K19" i="12"/>
  <c r="K20" i="12"/>
  <c r="K21" i="12"/>
  <c r="K22" i="12"/>
  <c r="K23" i="12"/>
  <c r="K24" i="12"/>
  <c r="K25" i="12"/>
  <c r="K26" i="12"/>
  <c r="K27" i="12"/>
  <c r="K8" i="12"/>
  <c r="I9" i="12"/>
  <c r="I12" i="12"/>
  <c r="I13" i="12"/>
  <c r="I14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F28" i="12"/>
  <c r="D28" i="12"/>
  <c r="K15" i="12"/>
  <c r="C28" i="12"/>
  <c r="K94" i="13" l="1"/>
  <c r="I94" i="13"/>
  <c r="G94" i="13"/>
  <c r="G93" i="13"/>
  <c r="K93" i="13"/>
  <c r="E43" i="12"/>
  <c r="E47" i="12"/>
  <c r="I71" i="12"/>
  <c r="I77" i="12"/>
  <c r="K81" i="12"/>
  <c r="E85" i="12"/>
  <c r="E87" i="12"/>
  <c r="K78" i="12"/>
  <c r="K53" i="12"/>
  <c r="G85" i="12"/>
  <c r="E89" i="12"/>
  <c r="G74" i="12"/>
  <c r="E28" i="12"/>
  <c r="C29" i="12"/>
  <c r="K28" i="12"/>
  <c r="K47" i="12"/>
  <c r="H28" i="12"/>
  <c r="I28" i="12" s="1"/>
  <c r="K16" i="12"/>
  <c r="K11" i="12"/>
  <c r="K39" i="12"/>
  <c r="G88" i="12"/>
  <c r="I8" i="12"/>
  <c r="E54" i="12"/>
  <c r="E58" i="12"/>
  <c r="I43" i="12"/>
  <c r="I39" i="12"/>
  <c r="D61" i="12"/>
  <c r="I89" i="12"/>
  <c r="E76" i="12"/>
  <c r="K70" i="12"/>
  <c r="I11" i="12"/>
  <c r="K10" i="12"/>
  <c r="I51" i="12"/>
  <c r="K55" i="12"/>
  <c r="K51" i="12"/>
  <c r="G39" i="12"/>
  <c r="E88" i="12"/>
  <c r="E84" i="12"/>
  <c r="E80" i="12"/>
  <c r="H61" i="12"/>
  <c r="H62" i="12" s="1"/>
  <c r="E83" i="12"/>
  <c r="D91" i="12"/>
  <c r="G89" i="12"/>
  <c r="K88" i="12"/>
  <c r="G90" i="12"/>
  <c r="I74" i="12"/>
  <c r="I82" i="12"/>
  <c r="I86" i="12"/>
  <c r="I90" i="12"/>
  <c r="K74" i="12"/>
  <c r="K82" i="12"/>
  <c r="K86" i="12"/>
  <c r="K90" i="12"/>
  <c r="E78" i="12"/>
  <c r="E82" i="12"/>
  <c r="E86" i="12"/>
  <c r="E90" i="12"/>
  <c r="G70" i="12"/>
  <c r="E70" i="12"/>
  <c r="I70" i="12"/>
  <c r="I78" i="12"/>
  <c r="H91" i="12"/>
  <c r="E74" i="12"/>
  <c r="G78" i="12"/>
  <c r="F91" i="12"/>
  <c r="J91" i="12"/>
  <c r="G47" i="12"/>
  <c r="G48" i="12"/>
  <c r="G49" i="12"/>
  <c r="G52" i="12"/>
  <c r="G53" i="12"/>
  <c r="G56" i="12"/>
  <c r="G57" i="12"/>
  <c r="K57" i="12"/>
  <c r="E52" i="12"/>
  <c r="E56" i="12"/>
  <c r="E57" i="12"/>
  <c r="I48" i="12"/>
  <c r="I49" i="12"/>
  <c r="I52" i="12"/>
  <c r="I53" i="12"/>
  <c r="I56" i="12"/>
  <c r="I57" i="12"/>
  <c r="E41" i="12"/>
  <c r="I41" i="12"/>
  <c r="E46" i="12"/>
  <c r="I46" i="12"/>
  <c r="E59" i="12"/>
  <c r="I59" i="12"/>
  <c r="G46" i="12"/>
  <c r="G59" i="12"/>
  <c r="K59" i="12"/>
  <c r="K46" i="12"/>
  <c r="I15" i="12"/>
  <c r="I10" i="12"/>
  <c r="I93" i="13" l="1"/>
  <c r="F61" i="12"/>
  <c r="F62" i="12" s="1"/>
  <c r="J61" i="12"/>
  <c r="J62" i="12" s="1"/>
  <c r="I47" i="12"/>
  <c r="F92" i="12"/>
  <c r="J92" i="12"/>
  <c r="H92" i="12"/>
  <c r="D92" i="12"/>
  <c r="G41" i="12"/>
  <c r="K41" i="12"/>
  <c r="J93" i="12" l="1"/>
  <c r="D93" i="12"/>
  <c r="H93" i="12"/>
  <c r="F93" i="12"/>
  <c r="E63" i="12" l="1"/>
  <c r="G31" i="12"/>
  <c r="E31" i="12"/>
  <c r="G73" i="12" l="1"/>
  <c r="I73" i="12"/>
  <c r="E73" i="12"/>
  <c r="K73" i="12"/>
  <c r="G21" i="12"/>
  <c r="C91" i="12"/>
  <c r="E11" i="12"/>
  <c r="E9" i="12"/>
  <c r="G26" i="12"/>
  <c r="G22" i="12"/>
  <c r="G18" i="12"/>
  <c r="G13" i="12"/>
  <c r="E13" i="12"/>
  <c r="G25" i="12"/>
  <c r="G17" i="12"/>
  <c r="G12" i="12"/>
  <c r="E27" i="12"/>
  <c r="E23" i="12"/>
  <c r="E19" i="12"/>
  <c r="E25" i="12"/>
  <c r="E21" i="12"/>
  <c r="E12" i="12"/>
  <c r="G8" i="12"/>
  <c r="G24" i="12"/>
  <c r="G20" i="12"/>
  <c r="E26" i="12"/>
  <c r="E22" i="12"/>
  <c r="E18" i="12"/>
  <c r="E24" i="12"/>
  <c r="E20" i="12"/>
  <c r="E16" i="12"/>
  <c r="G27" i="12"/>
  <c r="G23" i="12"/>
  <c r="G19" i="12"/>
  <c r="G14" i="12"/>
  <c r="G9" i="12"/>
  <c r="E8" i="12"/>
  <c r="E14" i="12"/>
  <c r="G16" i="12"/>
  <c r="G11" i="12"/>
  <c r="E17" i="12"/>
  <c r="E91" i="12" l="1"/>
  <c r="K91" i="12"/>
  <c r="G91" i="12"/>
  <c r="I91" i="12"/>
  <c r="E60" i="12"/>
  <c r="I60" i="12"/>
  <c r="G60" i="12"/>
  <c r="K60" i="12"/>
  <c r="E42" i="12"/>
  <c r="I42" i="12"/>
  <c r="G42" i="12"/>
  <c r="K42" i="12"/>
  <c r="C92" i="12"/>
  <c r="E10" i="12"/>
  <c r="C61" i="12"/>
  <c r="D29" i="12"/>
  <c r="D30" i="12" s="1"/>
  <c r="G15" i="12"/>
  <c r="G28" i="12"/>
  <c r="E15" i="12"/>
  <c r="F29" i="12"/>
  <c r="G10" i="12"/>
  <c r="C93" i="12" l="1"/>
  <c r="K92" i="12"/>
  <c r="I92" i="12"/>
  <c r="E92" i="12"/>
  <c r="G92" i="12"/>
  <c r="C62" i="12"/>
  <c r="I61" i="12"/>
  <c r="G61" i="12"/>
  <c r="K61" i="12"/>
  <c r="C30" i="12"/>
  <c r="E29" i="12"/>
  <c r="F30" i="12"/>
  <c r="G29" i="12"/>
  <c r="G62" i="12" l="1"/>
  <c r="K62" i="12"/>
  <c r="I62" i="12"/>
  <c r="G93" i="12"/>
  <c r="I93" i="12"/>
  <c r="E93" i="12"/>
  <c r="K93" i="12"/>
  <c r="E30" i="12"/>
  <c r="G30" i="12"/>
  <c r="J29" i="12"/>
  <c r="H29" i="12"/>
  <c r="I29" i="12" s="1"/>
  <c r="J30" i="12" l="1"/>
  <c r="K30" i="12" s="1"/>
  <c r="K29" i="12"/>
  <c r="H30" i="12"/>
  <c r="I30" i="12" s="1"/>
  <c r="K150" i="11"/>
  <c r="L150" i="11"/>
  <c r="M150" i="11"/>
  <c r="N150" i="11"/>
  <c r="K151" i="11"/>
  <c r="L151" i="11"/>
  <c r="M151" i="11"/>
  <c r="I151" i="11" s="1"/>
  <c r="N151" i="11"/>
  <c r="K152" i="11"/>
  <c r="L152" i="11"/>
  <c r="M152" i="11"/>
  <c r="I152" i="11" s="1"/>
  <c r="N152" i="11"/>
  <c r="K153" i="11"/>
  <c r="L153" i="11"/>
  <c r="M153" i="11"/>
  <c r="N153" i="11"/>
  <c r="K154" i="11"/>
  <c r="L154" i="11"/>
  <c r="M154" i="11"/>
  <c r="I154" i="11" s="1"/>
  <c r="N154" i="11"/>
  <c r="K155" i="11"/>
  <c r="L155" i="11"/>
  <c r="M155" i="11"/>
  <c r="N155" i="11"/>
  <c r="K156" i="11"/>
  <c r="L156" i="11"/>
  <c r="M156" i="11"/>
  <c r="N156" i="11"/>
  <c r="K159" i="11"/>
  <c r="L159" i="11"/>
  <c r="M159" i="11"/>
  <c r="N159" i="11"/>
  <c r="I159" i="11" s="1"/>
  <c r="K160" i="11"/>
  <c r="L160" i="11"/>
  <c r="M160" i="11"/>
  <c r="N160" i="11"/>
  <c r="K161" i="11"/>
  <c r="L161" i="11"/>
  <c r="M161" i="11"/>
  <c r="N161" i="11"/>
  <c r="K162" i="11"/>
  <c r="L162" i="11"/>
  <c r="M162" i="11"/>
  <c r="N162" i="11"/>
  <c r="K163" i="11"/>
  <c r="L163" i="11"/>
  <c r="M163" i="11"/>
  <c r="N163" i="11"/>
  <c r="K164" i="11"/>
  <c r="L164" i="11"/>
  <c r="M164" i="11"/>
  <c r="N164" i="11"/>
  <c r="K165" i="11"/>
  <c r="L165" i="11"/>
  <c r="M165" i="11"/>
  <c r="N165" i="11"/>
  <c r="K166" i="11"/>
  <c r="L166" i="11"/>
  <c r="M166" i="11"/>
  <c r="N166" i="11"/>
  <c r="K167" i="11"/>
  <c r="L167" i="11"/>
  <c r="F167" i="11" s="1"/>
  <c r="M167" i="11"/>
  <c r="N167" i="11"/>
  <c r="K168" i="11"/>
  <c r="L168" i="11"/>
  <c r="M168" i="11"/>
  <c r="N168" i="11"/>
  <c r="K169" i="11"/>
  <c r="L169" i="11"/>
  <c r="M169" i="11"/>
  <c r="N169" i="11"/>
  <c r="I169" i="11" s="1"/>
  <c r="K170" i="11"/>
  <c r="L170" i="11"/>
  <c r="M170" i="11"/>
  <c r="N170" i="11"/>
  <c r="K171" i="11"/>
  <c r="L171" i="11"/>
  <c r="M171" i="11"/>
  <c r="N171" i="11"/>
  <c r="K172" i="11"/>
  <c r="L172" i="11"/>
  <c r="M172" i="11"/>
  <c r="N172" i="11"/>
  <c r="K149" i="11"/>
  <c r="F149" i="11" s="1"/>
  <c r="I153" i="11"/>
  <c r="M149" i="11"/>
  <c r="N149" i="11"/>
  <c r="L149" i="11"/>
  <c r="N114" i="11"/>
  <c r="N115" i="11"/>
  <c r="N116" i="11"/>
  <c r="N118" i="11"/>
  <c r="N119" i="11"/>
  <c r="N120" i="11"/>
  <c r="M120" i="11"/>
  <c r="I120" i="11" s="1"/>
  <c r="N121" i="11"/>
  <c r="M121" i="11"/>
  <c r="N122" i="11"/>
  <c r="N123" i="11"/>
  <c r="N124" i="11"/>
  <c r="M124" i="11"/>
  <c r="N125" i="11"/>
  <c r="I125" i="11" s="1"/>
  <c r="M125" i="11"/>
  <c r="N126" i="11"/>
  <c r="N127" i="11"/>
  <c r="N128" i="11"/>
  <c r="M128" i="11"/>
  <c r="N129" i="11"/>
  <c r="I129" i="11" s="1"/>
  <c r="M129" i="11"/>
  <c r="N130" i="11"/>
  <c r="N131" i="11"/>
  <c r="N132" i="11"/>
  <c r="M132" i="11"/>
  <c r="N133" i="11"/>
  <c r="I133" i="11" s="1"/>
  <c r="M133" i="11"/>
  <c r="N134" i="11"/>
  <c r="N135" i="11"/>
  <c r="N136" i="11"/>
  <c r="M136" i="11"/>
  <c r="M114" i="11"/>
  <c r="I114" i="11" s="1"/>
  <c r="M115" i="11"/>
  <c r="M116" i="11"/>
  <c r="M118" i="11"/>
  <c r="M119" i="11"/>
  <c r="M122" i="11"/>
  <c r="M123" i="11"/>
  <c r="M126" i="11"/>
  <c r="M127" i="11"/>
  <c r="I127" i="11" s="1"/>
  <c r="M130" i="11"/>
  <c r="M131" i="11"/>
  <c r="M134" i="11"/>
  <c r="M135" i="11"/>
  <c r="I135" i="11" s="1"/>
  <c r="L114" i="11"/>
  <c r="L115" i="11"/>
  <c r="L116" i="11"/>
  <c r="L118" i="11"/>
  <c r="L119" i="11"/>
  <c r="K119" i="11"/>
  <c r="F119" i="11" s="1"/>
  <c r="L120" i="11"/>
  <c r="K120" i="11"/>
  <c r="L121" i="11"/>
  <c r="L122" i="11"/>
  <c r="L123" i="11"/>
  <c r="L124" i="11"/>
  <c r="K124" i="11"/>
  <c r="L125" i="11"/>
  <c r="F125" i="11" s="1"/>
  <c r="L126" i="11"/>
  <c r="L127" i="11"/>
  <c r="L128" i="11"/>
  <c r="L129" i="11"/>
  <c r="L130" i="11"/>
  <c r="L131" i="11"/>
  <c r="L132" i="11"/>
  <c r="L133" i="11"/>
  <c r="F133" i="11" s="1"/>
  <c r="L134" i="11"/>
  <c r="L135" i="11"/>
  <c r="K135" i="11"/>
  <c r="L136" i="11"/>
  <c r="K136" i="11"/>
  <c r="K114" i="11"/>
  <c r="F114" i="11" s="1"/>
  <c r="K115" i="11"/>
  <c r="K116" i="11"/>
  <c r="K118" i="11"/>
  <c r="K121" i="11"/>
  <c r="K122" i="11"/>
  <c r="K123" i="11"/>
  <c r="K125" i="11"/>
  <c r="K126" i="11"/>
  <c r="K127" i="11"/>
  <c r="K128" i="11"/>
  <c r="K129" i="11"/>
  <c r="K130" i="11"/>
  <c r="K131" i="11"/>
  <c r="K132" i="11"/>
  <c r="K133" i="11"/>
  <c r="K134" i="11"/>
  <c r="F134" i="11" s="1"/>
  <c r="I119" i="11"/>
  <c r="F118" i="11"/>
  <c r="M113" i="11"/>
  <c r="N113" i="11"/>
  <c r="K113" i="11"/>
  <c r="L113" i="11"/>
  <c r="K88" i="11"/>
  <c r="L88" i="11"/>
  <c r="M88" i="11"/>
  <c r="N88" i="11"/>
  <c r="K89" i="11"/>
  <c r="L89" i="11"/>
  <c r="M89" i="11"/>
  <c r="N89" i="11"/>
  <c r="K90" i="11"/>
  <c r="L90" i="11"/>
  <c r="M90" i="11"/>
  <c r="N90" i="11"/>
  <c r="K91" i="11"/>
  <c r="L91" i="11"/>
  <c r="M91" i="11"/>
  <c r="N91" i="11"/>
  <c r="K92" i="11"/>
  <c r="L92" i="11"/>
  <c r="M92" i="11"/>
  <c r="N92" i="11"/>
  <c r="K93" i="11"/>
  <c r="L93" i="11"/>
  <c r="M93" i="11"/>
  <c r="N93" i="11"/>
  <c r="K94" i="11"/>
  <c r="L94" i="11"/>
  <c r="M94" i="11"/>
  <c r="N94" i="11"/>
  <c r="I94" i="11" s="1"/>
  <c r="K95" i="11"/>
  <c r="L95" i="11"/>
  <c r="M95" i="11"/>
  <c r="N95" i="11"/>
  <c r="K96" i="11"/>
  <c r="L96" i="11"/>
  <c r="M96" i="11"/>
  <c r="N96" i="11"/>
  <c r="K97" i="11"/>
  <c r="L97" i="11"/>
  <c r="M97" i="11"/>
  <c r="N97" i="11"/>
  <c r="K98" i="11"/>
  <c r="L98" i="11"/>
  <c r="M98" i="11"/>
  <c r="N98" i="11"/>
  <c r="K99" i="11"/>
  <c r="L99" i="11"/>
  <c r="M99" i="11"/>
  <c r="N99" i="11"/>
  <c r="K100" i="11"/>
  <c r="L100" i="11"/>
  <c r="M100" i="11"/>
  <c r="N100" i="11"/>
  <c r="K101" i="11"/>
  <c r="L101" i="11"/>
  <c r="M101" i="11"/>
  <c r="N101" i="11"/>
  <c r="K79" i="11"/>
  <c r="L79" i="11"/>
  <c r="M79" i="11"/>
  <c r="N79" i="11"/>
  <c r="K80" i="11"/>
  <c r="L80" i="11"/>
  <c r="M80" i="11"/>
  <c r="N80" i="11"/>
  <c r="K81" i="11"/>
  <c r="L81" i="11"/>
  <c r="M81" i="11"/>
  <c r="I81" i="11" s="1"/>
  <c r="N81" i="11"/>
  <c r="K82" i="11"/>
  <c r="L82" i="11"/>
  <c r="M82" i="11"/>
  <c r="N82" i="11"/>
  <c r="K83" i="11"/>
  <c r="L83" i="11"/>
  <c r="M83" i="11"/>
  <c r="N83" i="11"/>
  <c r="K84" i="11"/>
  <c r="F84" i="11" s="1"/>
  <c r="L84" i="11"/>
  <c r="M84" i="11"/>
  <c r="I84" i="11" s="1"/>
  <c r="N84" i="11"/>
  <c r="K85" i="11"/>
  <c r="L85" i="11"/>
  <c r="M85" i="11"/>
  <c r="I85" i="11" s="1"/>
  <c r="N85" i="11"/>
  <c r="K86" i="11"/>
  <c r="L86" i="11"/>
  <c r="M86" i="11"/>
  <c r="N86" i="11"/>
  <c r="K87" i="11"/>
  <c r="L87" i="11"/>
  <c r="M87" i="11"/>
  <c r="N87" i="11"/>
  <c r="F83" i="11"/>
  <c r="F92" i="11"/>
  <c r="F96" i="11"/>
  <c r="N78" i="11"/>
  <c r="M78" i="11"/>
  <c r="I78" i="11" s="1"/>
  <c r="L78" i="11"/>
  <c r="K78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K44" i="11"/>
  <c r="K45" i="11"/>
  <c r="K46" i="11"/>
  <c r="K47" i="11"/>
  <c r="F47" i="11" s="1"/>
  <c r="K48" i="11"/>
  <c r="K49" i="11"/>
  <c r="F49" i="11" s="1"/>
  <c r="K50" i="11"/>
  <c r="F50" i="11"/>
  <c r="K51" i="11"/>
  <c r="K52" i="11"/>
  <c r="F52" i="11" s="1"/>
  <c r="K53" i="11"/>
  <c r="K54" i="11"/>
  <c r="F54" i="11" s="1"/>
  <c r="K55" i="11"/>
  <c r="K56" i="11"/>
  <c r="K57" i="11"/>
  <c r="K58" i="11"/>
  <c r="F58" i="11" s="1"/>
  <c r="K59" i="11"/>
  <c r="K60" i="11"/>
  <c r="K61" i="11"/>
  <c r="K62" i="11"/>
  <c r="F62" i="11" s="1"/>
  <c r="K63" i="11"/>
  <c r="K64" i="11"/>
  <c r="K65" i="11"/>
  <c r="F65" i="11" s="1"/>
  <c r="K66" i="11"/>
  <c r="F66" i="11" s="1"/>
  <c r="I59" i="11"/>
  <c r="M43" i="11"/>
  <c r="N43" i="11"/>
  <c r="K43" i="11"/>
  <c r="L43" i="11"/>
  <c r="M9" i="11"/>
  <c r="N9" i="11"/>
  <c r="I9" i="11" s="1"/>
  <c r="M10" i="11"/>
  <c r="N10" i="11"/>
  <c r="M11" i="11"/>
  <c r="N11" i="11"/>
  <c r="M12" i="11"/>
  <c r="N12" i="11"/>
  <c r="M13" i="11"/>
  <c r="N13" i="11"/>
  <c r="M14" i="11"/>
  <c r="N14" i="11"/>
  <c r="M15" i="11"/>
  <c r="N15" i="11"/>
  <c r="M16" i="11"/>
  <c r="N16" i="11"/>
  <c r="M17" i="11"/>
  <c r="N17" i="11"/>
  <c r="M18" i="11"/>
  <c r="N18" i="11"/>
  <c r="I18" i="11" s="1"/>
  <c r="M19" i="11"/>
  <c r="N19" i="11"/>
  <c r="M20" i="11"/>
  <c r="N20" i="11"/>
  <c r="M21" i="11"/>
  <c r="N21" i="11"/>
  <c r="M22" i="11"/>
  <c r="N22" i="11"/>
  <c r="M23" i="11"/>
  <c r="N23" i="11"/>
  <c r="M24" i="11"/>
  <c r="N24" i="11"/>
  <c r="M25" i="11"/>
  <c r="N25" i="11"/>
  <c r="M26" i="11"/>
  <c r="I26" i="11" s="1"/>
  <c r="N26" i="11"/>
  <c r="M27" i="11"/>
  <c r="N27" i="11"/>
  <c r="M28" i="11"/>
  <c r="N28" i="11"/>
  <c r="M29" i="11"/>
  <c r="N29" i="11"/>
  <c r="M30" i="11"/>
  <c r="N30" i="11"/>
  <c r="M31" i="11"/>
  <c r="N31" i="11"/>
  <c r="N8" i="11"/>
  <c r="M8" i="11"/>
  <c r="L9" i="11"/>
  <c r="L10" i="11"/>
  <c r="L11" i="11"/>
  <c r="L12" i="11"/>
  <c r="L13" i="11"/>
  <c r="L14" i="11"/>
  <c r="L15" i="11"/>
  <c r="L16" i="11"/>
  <c r="L17" i="11"/>
  <c r="F17" i="11" s="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F22" i="11" s="1"/>
  <c r="K23" i="11"/>
  <c r="K24" i="11"/>
  <c r="K25" i="11"/>
  <c r="K26" i="11"/>
  <c r="K27" i="11"/>
  <c r="K28" i="11"/>
  <c r="K29" i="11"/>
  <c r="K30" i="11"/>
  <c r="K31" i="11"/>
  <c r="L8" i="11"/>
  <c r="K8" i="11"/>
  <c r="F10" i="11"/>
  <c r="F63" i="11"/>
  <c r="F29" i="11" l="1"/>
  <c r="F21" i="11"/>
  <c r="F9" i="11"/>
  <c r="I17" i="11"/>
  <c r="F46" i="11"/>
  <c r="F57" i="11"/>
  <c r="I83" i="11"/>
  <c r="F81" i="11"/>
  <c r="F80" i="11"/>
  <c r="F101" i="11"/>
  <c r="F97" i="11"/>
  <c r="F93" i="11"/>
  <c r="I113" i="11"/>
  <c r="F120" i="11"/>
  <c r="I134" i="11"/>
  <c r="I126" i="11"/>
  <c r="I136" i="11"/>
  <c r="I128" i="11"/>
  <c r="I172" i="11"/>
  <c r="I170" i="11"/>
  <c r="I166" i="11"/>
  <c r="I164" i="11"/>
  <c r="I163" i="11"/>
  <c r="I162" i="11"/>
  <c r="I161" i="11"/>
  <c r="I160" i="11"/>
  <c r="F11" i="11"/>
  <c r="F30" i="11"/>
  <c r="F26" i="11"/>
  <c r="I25" i="11"/>
  <c r="I10" i="11"/>
  <c r="F48" i="11"/>
  <c r="I100" i="11"/>
  <c r="I98" i="11"/>
  <c r="I95" i="11"/>
  <c r="I93" i="11"/>
  <c r="I89" i="11"/>
  <c r="I88" i="11"/>
  <c r="I130" i="11"/>
  <c r="I132" i="11"/>
  <c r="I124" i="11"/>
  <c r="F172" i="11"/>
  <c r="F165" i="11"/>
  <c r="F25" i="11"/>
  <c r="F13" i="11"/>
  <c r="I29" i="11"/>
  <c r="I27" i="11"/>
  <c r="I24" i="11"/>
  <c r="I22" i="11"/>
  <c r="I13" i="11"/>
  <c r="I11" i="11"/>
  <c r="F43" i="11"/>
  <c r="F59" i="11"/>
  <c r="F45" i="11"/>
  <c r="F64" i="11"/>
  <c r="F56" i="11"/>
  <c r="I63" i="11"/>
  <c r="I55" i="11"/>
  <c r="I51" i="11"/>
  <c r="I47" i="11"/>
  <c r="F87" i="11"/>
  <c r="I80" i="11"/>
  <c r="F94" i="11"/>
  <c r="F91" i="11"/>
  <c r="F90" i="11"/>
  <c r="F89" i="11"/>
  <c r="F88" i="11"/>
  <c r="F122" i="11"/>
  <c r="F115" i="11"/>
  <c r="F135" i="11"/>
  <c r="F128" i="11"/>
  <c r="F124" i="11"/>
  <c r="I118" i="11"/>
  <c r="I122" i="11"/>
  <c r="F170" i="11"/>
  <c r="F169" i="11"/>
  <c r="F166" i="11"/>
  <c r="F164" i="11"/>
  <c r="F163" i="11"/>
  <c r="I131" i="11"/>
  <c r="I150" i="11"/>
  <c r="F8" i="11"/>
  <c r="F28" i="11"/>
  <c r="F24" i="11"/>
  <c r="F20" i="11"/>
  <c r="F16" i="11"/>
  <c r="F12" i="11"/>
  <c r="F31" i="11"/>
  <c r="F27" i="11"/>
  <c r="F15" i="11"/>
  <c r="I30" i="11"/>
  <c r="I21" i="11"/>
  <c r="I19" i="11"/>
  <c r="I16" i="11"/>
  <c r="I14" i="11"/>
  <c r="F61" i="11"/>
  <c r="F53" i="11"/>
  <c r="I64" i="11"/>
  <c r="I60" i="11"/>
  <c r="I56" i="11"/>
  <c r="I52" i="11"/>
  <c r="I48" i="11"/>
  <c r="I44" i="11"/>
  <c r="F79" i="11"/>
  <c r="F129" i="11"/>
  <c r="F136" i="11"/>
  <c r="I115" i="11"/>
  <c r="I165" i="11"/>
  <c r="F159" i="11"/>
  <c r="F156" i="11"/>
  <c r="F155" i="11"/>
  <c r="F152" i="11"/>
  <c r="F151" i="11"/>
  <c r="F150" i="11"/>
  <c r="F23" i="11"/>
  <c r="F44" i="11"/>
  <c r="F51" i="11"/>
  <c r="I66" i="11"/>
  <c r="I58" i="11"/>
  <c r="I50" i="11"/>
  <c r="I96" i="11"/>
  <c r="F127" i="11"/>
  <c r="F153" i="11"/>
  <c r="F14" i="11"/>
  <c r="I31" i="11"/>
  <c r="I23" i="11"/>
  <c r="I15" i="11"/>
  <c r="I43" i="11"/>
  <c r="I61" i="11"/>
  <c r="I53" i="11"/>
  <c r="I45" i="11"/>
  <c r="F99" i="11"/>
  <c r="I8" i="11"/>
  <c r="F60" i="11"/>
  <c r="F78" i="11"/>
  <c r="I87" i="11"/>
  <c r="I86" i="11"/>
  <c r="I79" i="11"/>
  <c r="I101" i="11"/>
  <c r="I99" i="11"/>
  <c r="F98" i="11"/>
  <c r="F95" i="11"/>
  <c r="I92" i="11"/>
  <c r="I91" i="11"/>
  <c r="I90" i="11"/>
  <c r="F132" i="11"/>
  <c r="I149" i="11"/>
  <c r="F168" i="11"/>
  <c r="F160" i="11"/>
  <c r="F19" i="11"/>
  <c r="F55" i="11"/>
  <c r="I62" i="11"/>
  <c r="I54" i="11"/>
  <c r="I46" i="11"/>
  <c r="I97" i="11"/>
  <c r="F113" i="11"/>
  <c r="F154" i="11"/>
  <c r="F18" i="11"/>
  <c r="I28" i="11"/>
  <c r="I20" i="11"/>
  <c r="I12" i="11"/>
  <c r="I65" i="11"/>
  <c r="I57" i="11"/>
  <c r="I49" i="11"/>
  <c r="F85" i="11"/>
  <c r="F100" i="11"/>
  <c r="F130" i="11"/>
  <c r="F126" i="11"/>
  <c r="I168" i="11"/>
  <c r="I167" i="11"/>
  <c r="F162" i="11"/>
  <c r="F161" i="11"/>
  <c r="I156" i="11"/>
  <c r="I155" i="11"/>
  <c r="E61" i="12" l="1"/>
  <c r="D62" i="12"/>
  <c r="E62" i="12" l="1"/>
  <c r="I31" i="13" l="1"/>
  <c r="K31" i="13"/>
  <c r="G63" i="13"/>
  <c r="G62" i="13"/>
  <c r="E94" i="13"/>
  <c r="E93" i="13"/>
</calcChain>
</file>

<file path=xl/sharedStrings.xml><?xml version="1.0" encoding="utf-8"?>
<sst xmlns="http://schemas.openxmlformats.org/spreadsheetml/2006/main" count="667" uniqueCount="135">
  <si>
    <t>.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</si>
  <si>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</si>
  <si>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</si>
  <si>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</si>
  <si>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</si>
  <si>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</si>
  <si>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</si>
  <si>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</si>
  <si>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</si>
  <si>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</si>
  <si>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HVA välised teenuseosutajad</t>
  </si>
  <si>
    <t>HVA välised</t>
  </si>
  <si>
    <t>Kõik teenuseosutajad</t>
  </si>
  <si>
    <t>päevaravi (ravitüüp 19)</t>
  </si>
  <si>
    <t>iseseisev statsionaarne õendusabi (ravitüüp 18)</t>
  </si>
  <si>
    <t>statsionaarne taastusravi (ravitüüp 15)</t>
  </si>
  <si>
    <t xml:space="preserve">Ravi integreerituse indikaator 5: Statsionaarse aktiivravi järgsed ambulatoorsed visiidid
</t>
  </si>
  <si>
    <t>Äge südamelihase infarkt</t>
  </si>
  <si>
    <t>95% usaldusvahemik</t>
  </si>
  <si>
    <t>Insult</t>
  </si>
  <si>
    <t>Südamepuudulikkus</t>
  </si>
  <si>
    <t>Koletsüstektoomia</t>
  </si>
  <si>
    <t>Järelvisiit 30 päeva jooksul perearsti juurde</t>
  </si>
  <si>
    <t>Järelvisiit 30 päeva jooksul eriarsti juurde</t>
  </si>
  <si>
    <t>Järelvisiit 90 päeva jooksul perearsti juurde</t>
  </si>
  <si>
    <t>Järelvisiit 90 päeva jooksul eriarsti juurde</t>
  </si>
  <si>
    <t>1131 (32%)</t>
  </si>
  <si>
    <t>203 (6%)</t>
  </si>
  <si>
    <t>1490 (42%)</t>
  </si>
  <si>
    <t>321 (9%)</t>
  </si>
  <si>
    <t>882 (32%)</t>
  </si>
  <si>
    <t>96 (3%)</t>
  </si>
  <si>
    <t>1250 (45%)</t>
  </si>
  <si>
    <t>132 (5%)</t>
  </si>
  <si>
    <t>283 (20%)</t>
  </si>
  <si>
    <t>77 (5%)</t>
  </si>
  <si>
    <t>416 (29%)</t>
  </si>
  <si>
    <t>119 (8%)</t>
  </si>
  <si>
    <t>168 (19%)</t>
  </si>
  <si>
    <t>33 (4%)</t>
  </si>
  <si>
    <t>229 (26%)</t>
  </si>
  <si>
    <t>81 (9%)</t>
  </si>
  <si>
    <t>746 (32%)</t>
  </si>
  <si>
    <t>360 (16%)</t>
  </si>
  <si>
    <t>783 (34%)</t>
  </si>
  <si>
    <t>367 (16%)</t>
  </si>
  <si>
    <t>MA</t>
  </si>
  <si>
    <t>alumine usaldusvahemik</t>
  </si>
  <si>
    <t>ülemine usaldusvahemik</t>
  </si>
  <si>
    <t>Tabel 5.1 Statsionaarse aktiivravi järgsed ambulatoorsed järelvisiidid ägeda müokardiinfarkti korral</t>
  </si>
  <si>
    <t>2017* ägeda  müokardiinfarkti ravijuhud, arv</t>
  </si>
  <si>
    <t>Perearsti/eriarsti järelvisiidid 30 päeva jooksul pärast haiglaravi, arv</t>
  </si>
  <si>
    <t>Perearsti/eriarsti järelvisiidid 90 päeva jooksul pärast haiglaravi, arv</t>
  </si>
  <si>
    <t>Perearsti/eriarsti visiidi 90 päeva jooksul pärast haiglaravi, osakaal</t>
  </si>
  <si>
    <t>Tabel 5.2 Statsionaarse aktiivravi järgsed ambulatoorsed järelvisiidid insuldi korral</t>
  </si>
  <si>
    <t>2017* insuldi ravijuhud, arv</t>
  </si>
  <si>
    <t>Tabel 5.3 Statsionaarse aktiivravi järgsed ambulatoorsed järelvisiidid südamepuudulikkuse korral</t>
  </si>
  <si>
    <t>Tabel 5.4 Statsionaarse aktiivravi järgsed ambulatoorsed järelvisiidid reieluukaela murru korral</t>
  </si>
  <si>
    <t>Tabel 5.5 Statsionaarse aktiivravi järgsed ambulatoorsed järelvisiidid koletsüstektoomia korral</t>
  </si>
  <si>
    <t>2017* südamepuudulikkuse ravijuhud, arv</t>
  </si>
  <si>
    <t>2017* reieluukaela murru ravijuhud, arv</t>
  </si>
  <si>
    <t>2017* koletsüstektoomia ravijuhud, arv</t>
  </si>
  <si>
    <t>**teenust ei osutata</t>
  </si>
  <si>
    <t>Tabel 5.6 Statsionaarse aktiivravi järgsed ambulatoorsed visiidid indikaatorhaiguste kaupa</t>
  </si>
  <si>
    <t>Reieluukaela murd</t>
  </si>
  <si>
    <t>Kokku ravijuhud</t>
  </si>
  <si>
    <t>Põhja-Eesti Regionaalhaigla</t>
  </si>
  <si>
    <t>Tartu Ülikooli Kliinikum</t>
  </si>
  <si>
    <t>Ida-Tallinna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</si>
  <si>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</si>
  <si>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</si>
  <si>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</si>
  <si>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</si>
  <si>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</si>
  <si>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</si>
  <si>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</si>
  <si>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</si>
  <si>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</si>
  <si>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</si>
  <si>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</si>
  <si>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</si>
  <si>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</si>
  <si>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</si>
  <si>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Hiiumaa Haigla**</t>
  </si>
  <si>
    <t>Jõgeva Haigla**</t>
  </si>
  <si>
    <t>Ida-Viru Keskhaigla</t>
  </si>
  <si>
    <t>Lääne-Tallinna Keskhaigla**</t>
  </si>
  <si>
    <t>*2017. aasta arvutused on võrreldes varasemate aastatega korrigeeritud - välja on jäetud järgmiseid ravitüübid:</t>
  </si>
  <si>
    <t>Perearsti/eriarsti visiidi 30 päeva jooksul pärast haiglaravi, osakaal</t>
  </si>
  <si>
    <t>MA-mittearvutatav</t>
  </si>
  <si>
    <t>Tallinna Lastehaigla</t>
  </si>
  <si>
    <t>2018 ägeda  müokardiinfarkti ravijuhud, arv</t>
  </si>
  <si>
    <t>2018 insuldi ravijuhud, arv</t>
  </si>
  <si>
    <t>2018 reieluukaela murru ravijuhud, arv</t>
  </si>
  <si>
    <t>110 (4%)</t>
  </si>
  <si>
    <t>Tabel 5.3 Statsionaarse aktiivravi järgsed ambulatoorsed järelvisiidid reieluukaela murru korral</t>
  </si>
  <si>
    <t>Perearsti järelvisiidid 30 päeva jooksul pärast haiglaravi, arv</t>
  </si>
  <si>
    <t>Eriarsti järelvisiidid 90 päeva jooksul pärast haiglaravi, arv</t>
  </si>
  <si>
    <t>Perearsti visiidid 30 päeva jooksul pärast haiglaravi, osakaal</t>
  </si>
  <si>
    <t>Eriarsti visiidid 90 päeva jooksul pärast haiglaravi, osakaal</t>
  </si>
  <si>
    <t>Perearsti järelvisiidid 90 päeva jooksul pärast haiglaravi, arv</t>
  </si>
  <si>
    <t>Perearsti visiidid 90 päeva jooksul pärast haiglaravi, osakaal</t>
  </si>
  <si>
    <t>Eriarsti järelvisiidid 30 päeva jooksul pärast haiglaravi, arv</t>
  </si>
  <si>
    <t>Eriarsti visiidid 30 päeva jooksul pärast haiglaravi, osakaal</t>
  </si>
  <si>
    <t>257 (28%)</t>
  </si>
  <si>
    <t>21 (2%)</t>
  </si>
  <si>
    <t>57 (6%)</t>
  </si>
  <si>
    <t>847 (30%)</t>
  </si>
  <si>
    <t>1233 (44%)</t>
  </si>
  <si>
    <t>150 (5%)</t>
  </si>
  <si>
    <t>675 (40%)</t>
  </si>
  <si>
    <t>585 (34%)</t>
  </si>
  <si>
    <t>90 (5%)</t>
  </si>
  <si>
    <t>95 (6%)</t>
  </si>
  <si>
    <t>179 (19%)</t>
  </si>
  <si>
    <t>Tabel 5.4 Statsionaarse aktiivravi järgsed ambulatoorsed visiidid indikaatorhaiguste kaupa</t>
  </si>
  <si>
    <t xml:space="preserve">*2018. aasta arvutused on võrreldes varasemate aastatega korrigeeritud - välja on jäetud järgmiseid diagnoosid: I11.0;I13.0;I13.2 </t>
  </si>
  <si>
    <t>2019 ägeda  müokardiinfarkti ravijuhud, arv</t>
  </si>
  <si>
    <t>-</t>
  </si>
  <si>
    <t>2019 reieluukaela murru ravijuhud, arv</t>
  </si>
  <si>
    <t>2019 insuldi ravijuhud, arv</t>
  </si>
  <si>
    <t>84 (3%)</t>
  </si>
  <si>
    <t>158 (6%)</t>
  </si>
  <si>
    <t>724 (42%)</t>
  </si>
  <si>
    <t>31 (2%)</t>
  </si>
  <si>
    <t>53 (3%)</t>
  </si>
  <si>
    <t>884 (51%)</t>
  </si>
  <si>
    <t>844 (31%)</t>
  </si>
  <si>
    <t>1246 (46%)</t>
  </si>
  <si>
    <t>–</t>
  </si>
  <si>
    <t>&lt;1%</t>
  </si>
  <si>
    <t>257 (20%)</t>
  </si>
  <si>
    <t>28 (2%)</t>
  </si>
  <si>
    <t>407 (31%)</t>
  </si>
  <si>
    <t>187 (14%)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</si>
</sst>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2"/>
      <color rgb="FF00B0F0"/>
      <name val="Calibri"/>
      <family val="2"/>
      <charset val="186"/>
      <scheme val="minor"/>
    </font>
    <font>
      <sz val="11"/>
      <color rgb="FF92D05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2E75B6"/>
      <name val="Times New Roman"/>
      <family val="1"/>
      <charset val="186"/>
    </font>
    <font>
      <b/>
      <sz val="10"/>
      <color rgb="FF2E75B6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color rgb="FF2E75B6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vertical="center"/>
    </xf>
    <xf numFmtId="0" fontId="3" fillId="0" borderId="0" xfId="1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7" fillId="0" borderId="0" xfId="0" applyFont="1"/>
    <xf numFmtId="0" fontId="10" fillId="0" borderId="0" xfId="0" applyFont="1" applyAlignment="1">
      <alignment horizontal="left" vertical="center"/>
    </xf>
    <xf numFmtId="0" fontId="0" fillId="0" borderId="1" xfId="0" applyBorder="1"/>
    <xf numFmtId="9" fontId="0" fillId="0" borderId="1" xfId="0" applyNumberFormat="1" applyBorder="1"/>
    <xf numFmtId="0" fontId="2" fillId="0" borderId="1" xfId="0" applyFont="1" applyBorder="1"/>
    <xf numFmtId="3" fontId="8" fillId="0" borderId="1" xfId="0" applyNumberFormat="1" applyFont="1" applyBorder="1"/>
    <xf numFmtId="9" fontId="8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2" xfId="0" applyBorder="1"/>
    <xf numFmtId="3" fontId="8" fillId="0" borderId="2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0" fontId="2" fillId="0" borderId="1" xfId="2" applyFont="1" applyBorder="1" applyAlignment="1">
      <alignment wrapText="1"/>
    </xf>
    <xf numFmtId="3" fontId="13" fillId="0" borderId="1" xfId="0" applyNumberFormat="1" applyFont="1" applyBorder="1"/>
    <xf numFmtId="0" fontId="9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5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9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0" xfId="0" applyNumberFormat="1"/>
    <xf numFmtId="0" fontId="15" fillId="0" borderId="0" xfId="0" applyFont="1" applyBorder="1" applyAlignment="1">
      <alignment horizontal="center" vertical="top" wrapText="1"/>
    </xf>
    <xf numFmtId="2" fontId="15" fillId="0" borderId="0" xfId="0" applyNumberFormat="1" applyFont="1"/>
    <xf numFmtId="0" fontId="15" fillId="0" borderId="0" xfId="0" applyFont="1"/>
    <xf numFmtId="0" fontId="2" fillId="0" borderId="1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Font="1" applyBorder="1"/>
    <xf numFmtId="0" fontId="8" fillId="0" borderId="1" xfId="0" applyFont="1" applyBorder="1"/>
    <xf numFmtId="0" fontId="0" fillId="0" borderId="3" xfId="0" applyFont="1" applyFill="1" applyBorder="1"/>
    <xf numFmtId="0" fontId="2" fillId="0" borderId="0" xfId="2" applyFont="1" applyBorder="1" applyAlignment="1">
      <alignment wrapText="1"/>
    </xf>
    <xf numFmtId="3" fontId="13" fillId="0" borderId="0" xfId="0" applyNumberFormat="1" applyFont="1" applyBorder="1"/>
    <xf numFmtId="9" fontId="8" fillId="0" borderId="0" xfId="0" applyNumberFormat="1" applyFont="1" applyBorder="1"/>
    <xf numFmtId="9" fontId="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9" fontId="0" fillId="0" borderId="1" xfId="0" applyNumberFormat="1" applyFont="1" applyBorder="1"/>
    <xf numFmtId="9" fontId="13" fillId="0" borderId="1" xfId="0" applyNumberFormat="1" applyFont="1" applyBorder="1"/>
    <xf numFmtId="0" fontId="13" fillId="0" borderId="1" xfId="0" applyFont="1" applyBorder="1"/>
    <xf numFmtId="0" fontId="19" fillId="0" borderId="0" xfId="0" applyFont="1"/>
    <xf numFmtId="0" fontId="2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1" fontId="0" fillId="0" borderId="1" xfId="4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" fontId="8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12</xdr:col>
      <xdr:colOff>161924</xdr:colOff>
      <xdr:row>40</xdr:row>
      <xdr:rowOff>7620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BC174-F862-45A7-BA88-2F3AEC3CD654}"/>
            </a:ext>
          </a:extLst>
        </xdr:cNvPr>
        <xdr:cNvSpPr/>
      </xdr:nvSpPr>
      <xdr:spPr>
        <a:xfrm>
          <a:off x="0" y="2"/>
          <a:ext cx="7477124" cy="764666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 integreerituse indikaator 5: Statsionaarse aktiivravi järgsed ambulatoorsed visiidid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Nimetus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Patsientide osakaal, kes käisid perearsti ja/või eriarsti ambulatoorsel järelvisiidil 30 või 90 päeva jooksul statsionaarse aktiivravi järgselt.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Andmete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 lõpp</a:t>
          </a:r>
          <a:r>
            <a:rPr kumimoji="0" lang="en-US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01.01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.–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31.12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Teenuse tüüp: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statsionaarne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 ja kindlustamata isikute raviarveid.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Indikaatorhaigused: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Äge müokardiinfarkt, organkahjustusega hüpertooniatõbi: põhidiagnoos I21.0;I21.1;I21.2; I21.3;I21.4; I21.9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Insult: põhidiagnoos I61–I61.9; I62–I62.9; I63-I63.9; I64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Reieluukaela murd: põhidiagnoos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S72.0, S72.00, S72.01, S72.1, S72.10, S72.11, S72.2, S72.20, S72.21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oli mitu raviarvet ja uus raviarve algas sama kuupäevaga, mis eelmine raviarve lõppes, või järgmisel kuupäeval (päevade vahe ≤1), siis liideti arvete pikkused kokku ja loeti üheks raviepisoodiks (arvesse läks ravi lõpetanud raviasutuse arve).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Kaasati statsionaarset ravi saanud ja vastava põhidiagnoosi koodiga patsiendid, kes ei surnud 90 päeva jooksul pärast haiglast väljakirjutamist.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Järelvisiit: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Kaasati need patsiendid, kes olid statsionaarsel ravil indikaatorhaigusega.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Teenuse tüüp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ambulatoorne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Järelvisiitide kuupäev: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01.01.2019–31.03.2020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Eriarsti teenused: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3002 (eriarsti esmane vastuvõtt); 3004 (eriarsti korduv vastuvõtt); 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Külastatud järgnevaid eriarste (lepingu eriala konto järgi):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Müokardiinfarkt - kardiokirurgia, kardioloogia, sisehaigused.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Insult- neurokirurgia, neuroloogia, sisehaigused.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Reieluukaela murd - ortopeedia.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Raviarvel põhi-või kaasuvana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eelnevalt välja kirjutatud indikaatorhaiguste diagnoosid.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Perearsti teenused: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9001 (perearsti esmane vastuvõtt); 9002 (perearsti korduv vastuvõtt); 9003 (perearsti profülaktiline vastuvõtt);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9061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(pereõe vastuvõtt, nõustamine).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Raviarvel põhi-või kaasuvana eelnevalt välja kirjutatud indikaatorhaiguste diagnoosid.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Ambulatoorne visiit läks arvesse järelvisiidina, kui see tehti enne järgmist statsionaarset raviepisoodi.</a:t>
          </a:r>
          <a:b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t-E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t-E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zoomScaleNormal="100" workbookViewId="0">
      <selection activeCell="L36" sqref="L36"/>
    </sheetView>
  </sheetViews>
  <sheetFormatPr defaultRowHeight="15" x14ac:dyDescent="0.25"/>
  <cols>
    <col min="13" max="13" width="43.28515625" bestFit="1" customWidth="1"/>
  </cols>
  <sheetData>
    <row r="1" spans="1:14" ht="15.75" x14ac:dyDescent="0.25">
      <c r="A1" s="1"/>
      <c r="M1" s="11"/>
    </row>
    <row r="2" spans="1:14" ht="15.75" x14ac:dyDescent="0.25">
      <c r="M2" s="11"/>
    </row>
    <row r="3" spans="1:14" x14ac:dyDescent="0.25">
      <c r="M3" s="12"/>
      <c r="N3" s="13"/>
    </row>
    <row r="4" spans="1:14" x14ac:dyDescent="0.25">
      <c r="M4" s="2"/>
    </row>
    <row r="5" spans="1:14" x14ac:dyDescent="0.25">
      <c r="M5" s="2"/>
    </row>
    <row r="6" spans="1:14" x14ac:dyDescent="0.25">
      <c r="M6" s="2"/>
    </row>
    <row r="7" spans="1:14" x14ac:dyDescent="0.25">
      <c r="M7" s="2"/>
    </row>
    <row r="8" spans="1:14" x14ac:dyDescent="0.25">
      <c r="M8" s="9"/>
    </row>
    <row r="9" spans="1:14" x14ac:dyDescent="0.25">
      <c r="M9" s="2"/>
    </row>
    <row r="10" spans="1:14" x14ac:dyDescent="0.25">
      <c r="M10" s="2"/>
    </row>
    <row r="11" spans="1:14" x14ac:dyDescent="0.25">
      <c r="L11" s="7"/>
      <c r="M11" s="2"/>
    </row>
    <row r="12" spans="1:14" x14ac:dyDescent="0.25">
      <c r="M12" s="2"/>
    </row>
    <row r="13" spans="1:14" x14ac:dyDescent="0.25">
      <c r="M13" s="2"/>
    </row>
    <row r="24" spans="1:14" x14ac:dyDescent="0.25">
      <c r="M24" s="10"/>
      <c r="N24" s="13"/>
    </row>
    <row r="27" spans="1:14" ht="15" customHeight="1" x14ac:dyDescent="0.25">
      <c r="A27" s="3" t="s">
        <v>0</v>
      </c>
      <c r="B27" s="4"/>
      <c r="C27" s="4"/>
      <c r="D27" s="4"/>
      <c r="E27" s="4"/>
      <c r="F27" s="4"/>
      <c r="G27" s="4"/>
      <c r="H27" s="4"/>
      <c r="I27" s="4"/>
      <c r="J27" s="4"/>
    </row>
    <row r="28" spans="1:1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M30" s="8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M34" s="7"/>
    </row>
    <row r="40" spans="1:13" x14ac:dyDescent="0.25">
      <c r="A40" s="5"/>
    </row>
    <row r="42" spans="1:13" x14ac:dyDescent="0.25">
      <c r="A42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6DD67-DC21-4C08-A4FC-2CC4A3E98789}">
  <sheetPr>
    <pageSetUpPr autoPageBreaks="0"/>
  </sheetPr>
  <dimension ref="A1:N104"/>
  <sheetViews>
    <sheetView tabSelected="1" topLeftCell="A61" zoomScaleNormal="100" workbookViewId="0">
      <selection activeCell="O78" sqref="O78"/>
    </sheetView>
  </sheetViews>
  <sheetFormatPr defaultRowHeight="15" x14ac:dyDescent="0.25"/>
  <cols>
    <col min="1" max="1" width="22.85546875" customWidth="1"/>
    <col min="2" max="2" width="27.42578125" customWidth="1"/>
    <col min="3" max="3" width="14.28515625" customWidth="1"/>
    <col min="4" max="4" width="17.85546875" customWidth="1"/>
    <col min="5" max="5" width="14.5703125" customWidth="1"/>
    <col min="6" max="6" width="12.5703125" customWidth="1"/>
    <col min="7" max="7" width="14.7109375" customWidth="1"/>
    <col min="8" max="8" width="10.28515625" customWidth="1"/>
    <col min="9" max="9" width="12.28515625" customWidth="1"/>
    <col min="10" max="10" width="11.7109375" customWidth="1"/>
    <col min="11" max="11" width="12.5703125" customWidth="1"/>
    <col min="12" max="14" width="8.85546875" style="53"/>
    <col min="16" max="16" width="24.42578125" customWidth="1"/>
    <col min="17" max="17" width="30.85546875" customWidth="1"/>
  </cols>
  <sheetData>
    <row r="1" spans="1:11" ht="20.25" customHeight="1" x14ac:dyDescent="0.25">
      <c r="A1" s="28" t="s">
        <v>16</v>
      </c>
    </row>
    <row r="3" spans="1:11" x14ac:dyDescent="0.25">
      <c r="A3" s="14" t="s">
        <v>49</v>
      </c>
    </row>
    <row r="4" spans="1:11" ht="15" customHeight="1" x14ac:dyDescent="0.25">
      <c r="A4" s="64" t="s">
        <v>1</v>
      </c>
      <c r="B4" s="64" t="s">
        <v>2</v>
      </c>
      <c r="C4" s="65" t="s">
        <v>117</v>
      </c>
      <c r="D4" s="65" t="s">
        <v>96</v>
      </c>
      <c r="E4" s="65" t="s">
        <v>98</v>
      </c>
      <c r="F4" s="65" t="s">
        <v>100</v>
      </c>
      <c r="G4" s="65" t="s">
        <v>101</v>
      </c>
      <c r="H4" s="65" t="s">
        <v>102</v>
      </c>
      <c r="I4" s="65" t="s">
        <v>103</v>
      </c>
      <c r="J4" s="65" t="s">
        <v>97</v>
      </c>
      <c r="K4" s="65" t="s">
        <v>99</v>
      </c>
    </row>
    <row r="5" spans="1:11" x14ac:dyDescent="0.25">
      <c r="A5" s="64"/>
      <c r="B5" s="64"/>
      <c r="C5" s="66"/>
      <c r="D5" s="66"/>
      <c r="E5" s="66"/>
      <c r="F5" s="66"/>
      <c r="G5" s="66"/>
      <c r="H5" s="66"/>
      <c r="I5" s="66"/>
      <c r="J5" s="66"/>
      <c r="K5" s="66"/>
    </row>
    <row r="6" spans="1:11" ht="15" customHeight="1" x14ac:dyDescent="0.25">
      <c r="A6" s="64"/>
      <c r="B6" s="64"/>
      <c r="C6" s="66"/>
      <c r="D6" s="66"/>
      <c r="E6" s="66"/>
      <c r="F6" s="66"/>
      <c r="G6" s="66"/>
      <c r="H6" s="66"/>
      <c r="I6" s="66"/>
      <c r="J6" s="66"/>
      <c r="K6" s="66"/>
    </row>
    <row r="7" spans="1:11" x14ac:dyDescent="0.25">
      <c r="A7" s="64"/>
      <c r="B7" s="64"/>
      <c r="C7" s="67"/>
      <c r="D7" s="67"/>
      <c r="E7" s="67"/>
      <c r="F7" s="67"/>
      <c r="G7" s="67"/>
      <c r="H7" s="67"/>
      <c r="I7" s="67"/>
      <c r="J7" s="67"/>
      <c r="K7" s="67"/>
    </row>
    <row r="8" spans="1:11" x14ac:dyDescent="0.25">
      <c r="A8" s="64" t="s">
        <v>3</v>
      </c>
      <c r="B8" s="44" t="s">
        <v>66</v>
      </c>
      <c r="C8" s="15">
        <v>689</v>
      </c>
      <c r="D8" s="15">
        <v>355</v>
      </c>
      <c r="E8" s="16">
        <f>D8/C8</f>
        <v>0.51523947750362842</v>
      </c>
      <c r="F8" s="15">
        <v>424</v>
      </c>
      <c r="G8" s="16">
        <f t="shared" ref="G8:G31" si="0">F8/C8</f>
        <v>0.61538461538461542</v>
      </c>
      <c r="H8" s="15">
        <v>18</v>
      </c>
      <c r="I8" s="16">
        <f>H8/C8</f>
        <v>2.6124818577648767E-2</v>
      </c>
      <c r="J8" s="15">
        <v>28</v>
      </c>
      <c r="K8" s="16">
        <f>J8/C8</f>
        <v>4.0638606676342524E-2</v>
      </c>
    </row>
    <row r="9" spans="1:11" x14ac:dyDescent="0.25">
      <c r="A9" s="64"/>
      <c r="B9" s="30" t="s">
        <v>67</v>
      </c>
      <c r="C9" s="15">
        <v>387</v>
      </c>
      <c r="D9" s="15">
        <v>183</v>
      </c>
      <c r="E9" s="16">
        <f t="shared" ref="E9:E31" si="1">D9/C9</f>
        <v>0.47286821705426357</v>
      </c>
      <c r="F9" s="15">
        <v>216</v>
      </c>
      <c r="G9" s="16">
        <f t="shared" si="0"/>
        <v>0.55813953488372092</v>
      </c>
      <c r="H9" s="15">
        <v>1</v>
      </c>
      <c r="I9" s="59" t="s">
        <v>130</v>
      </c>
      <c r="J9" s="15">
        <v>4</v>
      </c>
      <c r="K9" s="16">
        <f t="shared" ref="K9:K31" si="2">J9/C9</f>
        <v>1.0335917312661499E-2</v>
      </c>
    </row>
    <row r="10" spans="1:11" x14ac:dyDescent="0.25">
      <c r="A10" s="64"/>
      <c r="B10" s="45" t="s">
        <v>4</v>
      </c>
      <c r="C10" s="45">
        <f>SUM(C8:C9)</f>
        <v>1076</v>
      </c>
      <c r="D10" s="45">
        <f>SUM(D8:D9)</f>
        <v>538</v>
      </c>
      <c r="E10" s="19">
        <f t="shared" si="1"/>
        <v>0.5</v>
      </c>
      <c r="F10" s="45">
        <f>SUM(F8:F9)</f>
        <v>640</v>
      </c>
      <c r="G10" s="19">
        <f t="shared" si="0"/>
        <v>0.59479553903345728</v>
      </c>
      <c r="H10" s="45">
        <f>SUM(H8:H9)</f>
        <v>19</v>
      </c>
      <c r="I10" s="19">
        <f t="shared" ref="I10:I31" si="3">H10/C10</f>
        <v>1.7657992565055763E-2</v>
      </c>
      <c r="J10" s="45">
        <f>SUM(J8:J9)</f>
        <v>32</v>
      </c>
      <c r="K10" s="19">
        <f t="shared" si="2"/>
        <v>2.9739776951672861E-2</v>
      </c>
    </row>
    <row r="11" spans="1:11" x14ac:dyDescent="0.25">
      <c r="A11" s="64" t="s">
        <v>5</v>
      </c>
      <c r="B11" s="30" t="s">
        <v>68</v>
      </c>
      <c r="C11" s="15">
        <v>160</v>
      </c>
      <c r="D11" s="15">
        <v>55</v>
      </c>
      <c r="E11" s="16">
        <f t="shared" si="1"/>
        <v>0.34375</v>
      </c>
      <c r="F11" s="15">
        <v>68</v>
      </c>
      <c r="G11" s="16">
        <f t="shared" si="0"/>
        <v>0.42499999999999999</v>
      </c>
      <c r="H11" s="15">
        <v>2</v>
      </c>
      <c r="I11" s="16">
        <f t="shared" si="3"/>
        <v>1.2500000000000001E-2</v>
      </c>
      <c r="J11" s="15">
        <v>3</v>
      </c>
      <c r="K11" s="16">
        <f t="shared" si="2"/>
        <v>1.8749999999999999E-2</v>
      </c>
    </row>
    <row r="12" spans="1:11" x14ac:dyDescent="0.25">
      <c r="A12" s="64"/>
      <c r="B12" s="30" t="s">
        <v>69</v>
      </c>
      <c r="C12" s="15">
        <v>29</v>
      </c>
      <c r="D12" s="15">
        <v>6</v>
      </c>
      <c r="E12" s="16">
        <f t="shared" si="1"/>
        <v>0.20689655172413793</v>
      </c>
      <c r="F12" s="15">
        <v>10</v>
      </c>
      <c r="G12" s="16">
        <f t="shared" si="0"/>
        <v>0.34482758620689657</v>
      </c>
      <c r="H12" s="15">
        <v>0</v>
      </c>
      <c r="I12" s="32" t="s">
        <v>129</v>
      </c>
      <c r="J12" s="15">
        <v>0</v>
      </c>
      <c r="K12" s="32" t="s">
        <v>129</v>
      </c>
    </row>
    <row r="13" spans="1:11" x14ac:dyDescent="0.25">
      <c r="A13" s="64"/>
      <c r="B13" s="46" t="s">
        <v>85</v>
      </c>
      <c r="C13" s="15">
        <v>119</v>
      </c>
      <c r="D13" s="15">
        <v>47</v>
      </c>
      <c r="E13" s="16">
        <f t="shared" si="1"/>
        <v>0.3949579831932773</v>
      </c>
      <c r="F13" s="15">
        <v>57</v>
      </c>
      <c r="G13" s="16">
        <f t="shared" si="0"/>
        <v>0.47899159663865548</v>
      </c>
      <c r="H13" s="15">
        <v>3</v>
      </c>
      <c r="I13" s="16">
        <f t="shared" si="3"/>
        <v>2.5210084033613446E-2</v>
      </c>
      <c r="J13" s="15">
        <v>4</v>
      </c>
      <c r="K13" s="16">
        <f t="shared" si="2"/>
        <v>3.3613445378151259E-2</v>
      </c>
    </row>
    <row r="14" spans="1:11" x14ac:dyDescent="0.25">
      <c r="A14" s="64"/>
      <c r="B14" s="30" t="s">
        <v>70</v>
      </c>
      <c r="C14" s="15">
        <v>133</v>
      </c>
      <c r="D14" s="15">
        <v>36</v>
      </c>
      <c r="E14" s="16">
        <f t="shared" si="1"/>
        <v>0.27067669172932329</v>
      </c>
      <c r="F14" s="15">
        <v>47</v>
      </c>
      <c r="G14" s="16">
        <f t="shared" si="0"/>
        <v>0.35338345864661652</v>
      </c>
      <c r="H14" s="15">
        <v>2</v>
      </c>
      <c r="I14" s="16">
        <f t="shared" si="3"/>
        <v>1.5037593984962405E-2</v>
      </c>
      <c r="J14" s="15">
        <v>9</v>
      </c>
      <c r="K14" s="16">
        <f t="shared" si="2"/>
        <v>6.7669172932330823E-2</v>
      </c>
    </row>
    <row r="15" spans="1:11" x14ac:dyDescent="0.25">
      <c r="A15" s="64"/>
      <c r="B15" s="45" t="s">
        <v>6</v>
      </c>
      <c r="C15" s="45">
        <f>SUM(C11:C14)</f>
        <v>441</v>
      </c>
      <c r="D15" s="45">
        <f>SUM(D11:D14)</f>
        <v>144</v>
      </c>
      <c r="E15" s="19">
        <f t="shared" si="1"/>
        <v>0.32653061224489793</v>
      </c>
      <c r="F15" s="45">
        <f>SUM(F11:F14)</f>
        <v>182</v>
      </c>
      <c r="G15" s="19">
        <f t="shared" si="0"/>
        <v>0.41269841269841268</v>
      </c>
      <c r="H15" s="45">
        <f>SUM(H11:H14)</f>
        <v>7</v>
      </c>
      <c r="I15" s="19">
        <f t="shared" si="3"/>
        <v>1.5873015873015872E-2</v>
      </c>
      <c r="J15" s="45">
        <f>SUM(J11:J14)</f>
        <v>16</v>
      </c>
      <c r="K15" s="19">
        <f t="shared" si="2"/>
        <v>3.6281179138321996E-2</v>
      </c>
    </row>
    <row r="16" spans="1:11" x14ac:dyDescent="0.25">
      <c r="A16" s="64" t="s">
        <v>7</v>
      </c>
      <c r="B16" s="30" t="s">
        <v>71</v>
      </c>
      <c r="C16" s="15">
        <v>8</v>
      </c>
      <c r="D16" s="15">
        <v>0</v>
      </c>
      <c r="E16" s="32" t="s">
        <v>129</v>
      </c>
      <c r="F16" s="15">
        <v>2</v>
      </c>
      <c r="G16" s="16">
        <f t="shared" si="0"/>
        <v>0.25</v>
      </c>
      <c r="H16" s="15">
        <v>0</v>
      </c>
      <c r="I16" s="32" t="s">
        <v>129</v>
      </c>
      <c r="J16" s="15">
        <v>0</v>
      </c>
      <c r="K16" s="32" t="s">
        <v>129</v>
      </c>
    </row>
    <row r="17" spans="1:11" x14ac:dyDescent="0.25">
      <c r="A17" s="64"/>
      <c r="B17" s="30" t="s">
        <v>72</v>
      </c>
      <c r="C17" s="15">
        <v>4</v>
      </c>
      <c r="D17" s="15">
        <v>1</v>
      </c>
      <c r="E17" s="16">
        <f t="shared" si="1"/>
        <v>0.25</v>
      </c>
      <c r="F17" s="15">
        <v>1</v>
      </c>
      <c r="G17" s="16">
        <f t="shared" si="0"/>
        <v>0.25</v>
      </c>
      <c r="H17" s="15">
        <v>0</v>
      </c>
      <c r="I17" s="32" t="s">
        <v>129</v>
      </c>
      <c r="J17" s="15">
        <v>0</v>
      </c>
      <c r="K17" s="32" t="s">
        <v>129</v>
      </c>
    </row>
    <row r="18" spans="1:11" x14ac:dyDescent="0.25">
      <c r="A18" s="64"/>
      <c r="B18" s="30" t="s">
        <v>73</v>
      </c>
      <c r="C18" s="15">
        <v>11</v>
      </c>
      <c r="D18" s="15">
        <v>1</v>
      </c>
      <c r="E18" s="16">
        <f t="shared" si="1"/>
        <v>9.0909090909090912E-2</v>
      </c>
      <c r="F18" s="15">
        <v>3</v>
      </c>
      <c r="G18" s="16">
        <f t="shared" si="0"/>
        <v>0.27272727272727271</v>
      </c>
      <c r="H18" s="15">
        <v>0</v>
      </c>
      <c r="I18" s="32" t="s">
        <v>129</v>
      </c>
      <c r="J18" s="15">
        <v>0</v>
      </c>
      <c r="K18" s="32" t="s">
        <v>129</v>
      </c>
    </row>
    <row r="19" spans="1:11" x14ac:dyDescent="0.25">
      <c r="A19" s="64"/>
      <c r="B19" s="30" t="s">
        <v>74</v>
      </c>
      <c r="C19" s="15">
        <v>15</v>
      </c>
      <c r="D19" s="15">
        <v>2</v>
      </c>
      <c r="E19" s="16">
        <f t="shared" si="1"/>
        <v>0.13333333333333333</v>
      </c>
      <c r="F19" s="15">
        <v>2</v>
      </c>
      <c r="G19" s="16">
        <f t="shared" si="0"/>
        <v>0.13333333333333333</v>
      </c>
      <c r="H19" s="15">
        <v>0</v>
      </c>
      <c r="I19" s="32" t="s">
        <v>129</v>
      </c>
      <c r="J19" s="15">
        <v>0</v>
      </c>
      <c r="K19" s="32" t="s">
        <v>129</v>
      </c>
    </row>
    <row r="20" spans="1:11" x14ac:dyDescent="0.25">
      <c r="A20" s="64"/>
      <c r="B20" s="30" t="s">
        <v>75</v>
      </c>
      <c r="C20" s="15">
        <v>39</v>
      </c>
      <c r="D20" s="15">
        <v>10</v>
      </c>
      <c r="E20" s="16">
        <f t="shared" si="1"/>
        <v>0.25641025641025639</v>
      </c>
      <c r="F20" s="15">
        <v>17</v>
      </c>
      <c r="G20" s="16">
        <f t="shared" si="0"/>
        <v>0.4358974358974359</v>
      </c>
      <c r="H20" s="15">
        <v>1</v>
      </c>
      <c r="I20" s="16">
        <f t="shared" si="3"/>
        <v>2.564102564102564E-2</v>
      </c>
      <c r="J20" s="15">
        <v>1</v>
      </c>
      <c r="K20" s="16">
        <f t="shared" si="2"/>
        <v>2.564102564102564E-2</v>
      </c>
    </row>
    <row r="21" spans="1:11" x14ac:dyDescent="0.25">
      <c r="A21" s="64"/>
      <c r="B21" s="30" t="s">
        <v>76</v>
      </c>
      <c r="C21" s="15">
        <v>9</v>
      </c>
      <c r="D21" s="15">
        <v>0</v>
      </c>
      <c r="E21" s="32" t="s">
        <v>129</v>
      </c>
      <c r="F21" s="15">
        <v>1</v>
      </c>
      <c r="G21" s="16">
        <f t="shared" si="0"/>
        <v>0.1111111111111111</v>
      </c>
      <c r="H21" s="15">
        <v>0</v>
      </c>
      <c r="I21" s="32" t="s">
        <v>129</v>
      </c>
      <c r="J21" s="15">
        <v>0</v>
      </c>
      <c r="K21" s="32" t="s">
        <v>129</v>
      </c>
    </row>
    <row r="22" spans="1:11" x14ac:dyDescent="0.25">
      <c r="A22" s="64"/>
      <c r="B22" s="30" t="s">
        <v>77</v>
      </c>
      <c r="C22" s="15">
        <v>32</v>
      </c>
      <c r="D22" s="15">
        <v>6</v>
      </c>
      <c r="E22" s="16">
        <f t="shared" si="1"/>
        <v>0.1875</v>
      </c>
      <c r="F22" s="15">
        <v>6</v>
      </c>
      <c r="G22" s="16">
        <f t="shared" si="0"/>
        <v>0.1875</v>
      </c>
      <c r="H22" s="15">
        <v>1</v>
      </c>
      <c r="I22" s="16">
        <f t="shared" si="3"/>
        <v>3.125E-2</v>
      </c>
      <c r="J22" s="15">
        <v>1</v>
      </c>
      <c r="K22" s="16">
        <f t="shared" si="2"/>
        <v>3.125E-2</v>
      </c>
    </row>
    <row r="23" spans="1:11" x14ac:dyDescent="0.25">
      <c r="A23" s="64"/>
      <c r="B23" s="30" t="s">
        <v>78</v>
      </c>
      <c r="C23" s="15">
        <v>19</v>
      </c>
      <c r="D23" s="15">
        <v>5</v>
      </c>
      <c r="E23" s="16">
        <f t="shared" si="1"/>
        <v>0.26315789473684209</v>
      </c>
      <c r="F23" s="15">
        <v>7</v>
      </c>
      <c r="G23" s="16">
        <f t="shared" si="0"/>
        <v>0.36842105263157893</v>
      </c>
      <c r="H23" s="15">
        <v>0</v>
      </c>
      <c r="I23" s="32" t="s">
        <v>129</v>
      </c>
      <c r="J23" s="15">
        <v>0</v>
      </c>
      <c r="K23" s="32" t="s">
        <v>129</v>
      </c>
    </row>
    <row r="24" spans="1:11" x14ac:dyDescent="0.25">
      <c r="A24" s="64"/>
      <c r="B24" s="30" t="s">
        <v>79</v>
      </c>
      <c r="C24" s="15">
        <v>13</v>
      </c>
      <c r="D24" s="15">
        <v>4</v>
      </c>
      <c r="E24" s="16">
        <f t="shared" si="1"/>
        <v>0.30769230769230771</v>
      </c>
      <c r="F24" s="15">
        <v>4</v>
      </c>
      <c r="G24" s="16">
        <f t="shared" si="0"/>
        <v>0.30769230769230771</v>
      </c>
      <c r="H24" s="15">
        <v>0</v>
      </c>
      <c r="I24" s="32" t="s">
        <v>129</v>
      </c>
      <c r="J24" s="15">
        <v>0</v>
      </c>
      <c r="K24" s="32" t="s">
        <v>129</v>
      </c>
    </row>
    <row r="25" spans="1:11" x14ac:dyDescent="0.25">
      <c r="A25" s="64"/>
      <c r="B25" s="30" t="s">
        <v>80</v>
      </c>
      <c r="C25" s="15">
        <v>6</v>
      </c>
      <c r="D25" s="15">
        <v>0</v>
      </c>
      <c r="E25" s="32" t="s">
        <v>129</v>
      </c>
      <c r="F25" s="15">
        <v>0</v>
      </c>
      <c r="G25" s="32" t="s">
        <v>129</v>
      </c>
      <c r="H25" s="15">
        <v>1</v>
      </c>
      <c r="I25" s="16">
        <f t="shared" si="3"/>
        <v>0.16666666666666666</v>
      </c>
      <c r="J25" s="15">
        <v>1</v>
      </c>
      <c r="K25" s="16">
        <f t="shared" si="2"/>
        <v>0.16666666666666666</v>
      </c>
    </row>
    <row r="26" spans="1:11" x14ac:dyDescent="0.25">
      <c r="A26" s="64"/>
      <c r="B26" s="30" t="s">
        <v>81</v>
      </c>
      <c r="C26" s="15">
        <v>12</v>
      </c>
      <c r="D26" s="15">
        <v>3</v>
      </c>
      <c r="E26" s="16">
        <f t="shared" si="1"/>
        <v>0.25</v>
      </c>
      <c r="F26" s="15">
        <v>3</v>
      </c>
      <c r="G26" s="16">
        <f t="shared" si="0"/>
        <v>0.25</v>
      </c>
      <c r="H26" s="15">
        <v>1</v>
      </c>
      <c r="I26" s="16">
        <f t="shared" si="3"/>
        <v>8.3333333333333329E-2</v>
      </c>
      <c r="J26" s="15">
        <v>1</v>
      </c>
      <c r="K26" s="16">
        <f t="shared" si="2"/>
        <v>8.3333333333333329E-2</v>
      </c>
    </row>
    <row r="27" spans="1:11" x14ac:dyDescent="0.25">
      <c r="A27" s="64"/>
      <c r="B27" s="30" t="s">
        <v>82</v>
      </c>
      <c r="C27" s="15">
        <v>32</v>
      </c>
      <c r="D27" s="15">
        <v>7</v>
      </c>
      <c r="E27" s="16">
        <f t="shared" si="1"/>
        <v>0.21875</v>
      </c>
      <c r="F27" s="15">
        <v>12</v>
      </c>
      <c r="G27" s="16">
        <f t="shared" si="0"/>
        <v>0.375</v>
      </c>
      <c r="H27" s="15">
        <v>1</v>
      </c>
      <c r="I27" s="16">
        <f t="shared" si="3"/>
        <v>3.125E-2</v>
      </c>
      <c r="J27" s="15">
        <v>1</v>
      </c>
      <c r="K27" s="16">
        <f t="shared" si="2"/>
        <v>3.125E-2</v>
      </c>
    </row>
    <row r="28" spans="1:11" x14ac:dyDescent="0.25">
      <c r="A28" s="64"/>
      <c r="B28" s="17" t="s">
        <v>8</v>
      </c>
      <c r="C28" s="18">
        <f>SUM(C16:C27)</f>
        <v>200</v>
      </c>
      <c r="D28" s="18">
        <f t="shared" ref="D28:F28" si="4">SUM(D16:D27)</f>
        <v>39</v>
      </c>
      <c r="E28" s="19">
        <f t="shared" si="1"/>
        <v>0.19500000000000001</v>
      </c>
      <c r="F28" s="18">
        <f t="shared" si="4"/>
        <v>58</v>
      </c>
      <c r="G28" s="19">
        <f t="shared" si="0"/>
        <v>0.28999999999999998</v>
      </c>
      <c r="H28" s="18">
        <f t="shared" ref="H28" si="5">SUM(H16:H27)</f>
        <v>5</v>
      </c>
      <c r="I28" s="19">
        <f t="shared" si="3"/>
        <v>2.5000000000000001E-2</v>
      </c>
      <c r="J28" s="18">
        <f t="shared" ref="J28" si="6">SUM(J16:J27)</f>
        <v>5</v>
      </c>
      <c r="K28" s="19">
        <f t="shared" si="2"/>
        <v>2.5000000000000001E-2</v>
      </c>
    </row>
    <row r="29" spans="1:11" x14ac:dyDescent="0.25">
      <c r="A29" s="20" t="s">
        <v>9</v>
      </c>
      <c r="B29" s="21"/>
      <c r="C29" s="22">
        <f>SUM(C10,C15,C28)</f>
        <v>1717</v>
      </c>
      <c r="D29" s="22">
        <f>SUM(D10,D15,D28)</f>
        <v>721</v>
      </c>
      <c r="E29" s="19">
        <f t="shared" si="1"/>
        <v>0.41991846243447872</v>
      </c>
      <c r="F29" s="22">
        <f>SUM(F10,F15,F28)</f>
        <v>880</v>
      </c>
      <c r="G29" s="19">
        <f t="shared" si="0"/>
        <v>0.51252184041933602</v>
      </c>
      <c r="H29" s="22">
        <f>SUM(H10,H15,H28)</f>
        <v>31</v>
      </c>
      <c r="I29" s="19">
        <f t="shared" si="3"/>
        <v>1.8054746651135701E-2</v>
      </c>
      <c r="J29" s="22">
        <f>SUM(J10,J15,J28)</f>
        <v>53</v>
      </c>
      <c r="K29" s="19">
        <f t="shared" si="2"/>
        <v>3.0867792661619105E-2</v>
      </c>
    </row>
    <row r="30" spans="1:11" ht="30" x14ac:dyDescent="0.25">
      <c r="A30" s="23" t="s">
        <v>10</v>
      </c>
      <c r="B30" s="24" t="s">
        <v>11</v>
      </c>
      <c r="C30" s="45">
        <v>10</v>
      </c>
      <c r="D30" s="45">
        <v>3</v>
      </c>
      <c r="E30" s="19">
        <f t="shared" si="1"/>
        <v>0.3</v>
      </c>
      <c r="F30" s="45">
        <v>4</v>
      </c>
      <c r="G30" s="19">
        <f t="shared" si="0"/>
        <v>0.4</v>
      </c>
      <c r="H30" s="45">
        <v>0</v>
      </c>
      <c r="I30" s="32" t="s">
        <v>129</v>
      </c>
      <c r="J30" s="45">
        <v>0</v>
      </c>
      <c r="K30" s="32" t="s">
        <v>129</v>
      </c>
    </row>
    <row r="31" spans="1:11" ht="15.75" x14ac:dyDescent="0.25">
      <c r="A31" s="25" t="s">
        <v>9</v>
      </c>
      <c r="B31" s="26" t="s">
        <v>12</v>
      </c>
      <c r="C31" s="27">
        <f>SUM(C29,C30)</f>
        <v>1727</v>
      </c>
      <c r="D31" s="27">
        <f>SUM(D29,D30)</f>
        <v>724</v>
      </c>
      <c r="E31" s="55">
        <f t="shared" si="1"/>
        <v>0.41922408801389693</v>
      </c>
      <c r="F31" s="27">
        <f>SUM(F29,F30)</f>
        <v>884</v>
      </c>
      <c r="G31" s="55">
        <f t="shared" si="0"/>
        <v>0.51187029530978578</v>
      </c>
      <c r="H31" s="27">
        <f>SUM(H29,H30)</f>
        <v>31</v>
      </c>
      <c r="I31" s="55">
        <f t="shared" si="3"/>
        <v>1.7950202663578461E-2</v>
      </c>
      <c r="J31" s="27">
        <f>SUM(J29,J30)</f>
        <v>53</v>
      </c>
      <c r="K31" s="55">
        <f t="shared" si="2"/>
        <v>3.0689056166763172E-2</v>
      </c>
    </row>
    <row r="32" spans="1:11" ht="15.75" x14ac:dyDescent="0.25">
      <c r="A32" s="57" t="s">
        <v>116</v>
      </c>
      <c r="B32" s="47"/>
      <c r="C32" s="48"/>
      <c r="D32" s="48"/>
      <c r="E32" s="49"/>
      <c r="F32" s="48"/>
      <c r="G32" s="49"/>
      <c r="H32" s="50"/>
      <c r="I32" s="50"/>
      <c r="J32" s="50"/>
      <c r="K32" s="50"/>
    </row>
    <row r="34" spans="1:11" x14ac:dyDescent="0.25">
      <c r="A34" s="14" t="s">
        <v>54</v>
      </c>
    </row>
    <row r="35" spans="1:11" ht="15" customHeight="1" x14ac:dyDescent="0.25">
      <c r="A35" s="64" t="s">
        <v>1</v>
      </c>
      <c r="B35" s="64" t="s">
        <v>2</v>
      </c>
      <c r="C35" s="65" t="s">
        <v>120</v>
      </c>
      <c r="D35" s="65" t="s">
        <v>96</v>
      </c>
      <c r="E35" s="65" t="s">
        <v>98</v>
      </c>
      <c r="F35" s="65" t="s">
        <v>100</v>
      </c>
      <c r="G35" s="65" t="s">
        <v>101</v>
      </c>
      <c r="H35" s="65" t="s">
        <v>102</v>
      </c>
      <c r="I35" s="65" t="s">
        <v>103</v>
      </c>
      <c r="J35" s="65" t="s">
        <v>97</v>
      </c>
      <c r="K35" s="65" t="s">
        <v>99</v>
      </c>
    </row>
    <row r="36" spans="1:11" x14ac:dyDescent="0.25">
      <c r="A36" s="64"/>
      <c r="B36" s="64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5">
      <c r="A37" s="64"/>
      <c r="B37" s="64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25">
      <c r="A38" s="64"/>
      <c r="B38" s="64"/>
      <c r="C38" s="67"/>
      <c r="D38" s="67"/>
      <c r="E38" s="67"/>
      <c r="F38" s="67"/>
      <c r="G38" s="67"/>
      <c r="H38" s="67"/>
      <c r="I38" s="67"/>
      <c r="J38" s="67"/>
      <c r="K38" s="67"/>
    </row>
    <row r="39" spans="1:11" x14ac:dyDescent="0.25">
      <c r="A39" s="64" t="s">
        <v>3</v>
      </c>
      <c r="B39" s="44" t="s">
        <v>66</v>
      </c>
      <c r="C39" s="15">
        <v>605</v>
      </c>
      <c r="D39" s="15">
        <v>196</v>
      </c>
      <c r="E39" s="16">
        <f>D39/C39</f>
        <v>0.32396694214876032</v>
      </c>
      <c r="F39" s="15">
        <v>291</v>
      </c>
      <c r="G39" s="16">
        <f>F39/C39</f>
        <v>0.4809917355371901</v>
      </c>
      <c r="H39" s="15">
        <v>6</v>
      </c>
      <c r="I39" s="16">
        <f>H39/C39</f>
        <v>9.9173553719008271E-3</v>
      </c>
      <c r="J39" s="15">
        <v>14</v>
      </c>
      <c r="K39" s="16">
        <f>J39/C39</f>
        <v>2.3140495867768594E-2</v>
      </c>
    </row>
    <row r="40" spans="1:11" x14ac:dyDescent="0.25">
      <c r="A40" s="64"/>
      <c r="B40" s="44" t="s">
        <v>90</v>
      </c>
      <c r="C40" s="15">
        <v>2</v>
      </c>
      <c r="D40" s="15">
        <v>1</v>
      </c>
      <c r="E40" s="16">
        <f t="shared" ref="E40:E63" si="7">D40/C40</f>
        <v>0.5</v>
      </c>
      <c r="F40" s="15">
        <v>1</v>
      </c>
      <c r="G40" s="16">
        <f t="shared" ref="G40:G61" si="8">F40/C40</f>
        <v>0.5</v>
      </c>
      <c r="H40" s="15">
        <v>0</v>
      </c>
      <c r="I40" s="32" t="s">
        <v>118</v>
      </c>
      <c r="J40" s="15">
        <v>0</v>
      </c>
      <c r="K40" s="32" t="s">
        <v>118</v>
      </c>
    </row>
    <row r="41" spans="1:11" x14ac:dyDescent="0.25">
      <c r="A41" s="64"/>
      <c r="B41" s="30" t="s">
        <v>67</v>
      </c>
      <c r="C41" s="15">
        <v>388</v>
      </c>
      <c r="D41" s="15">
        <v>135</v>
      </c>
      <c r="E41" s="54">
        <f t="shared" si="7"/>
        <v>0.34793814432989689</v>
      </c>
      <c r="F41" s="15">
        <v>197</v>
      </c>
      <c r="G41" s="54">
        <f t="shared" si="8"/>
        <v>0.50773195876288657</v>
      </c>
      <c r="H41" s="15">
        <v>6</v>
      </c>
      <c r="I41" s="54">
        <f t="shared" ref="I41:I61" si="9">H41/C41</f>
        <v>1.5463917525773196E-2</v>
      </c>
      <c r="J41" s="15">
        <v>12</v>
      </c>
      <c r="K41" s="54">
        <f t="shared" ref="K41:K61" si="10">J41/C41</f>
        <v>3.0927835051546393E-2</v>
      </c>
    </row>
    <row r="42" spans="1:11" x14ac:dyDescent="0.25">
      <c r="A42" s="64"/>
      <c r="B42" s="45" t="s">
        <v>4</v>
      </c>
      <c r="C42" s="45">
        <f>SUM(C39:C41)</f>
        <v>995</v>
      </c>
      <c r="D42" s="45">
        <f>SUM(D39:D41)</f>
        <v>332</v>
      </c>
      <c r="E42" s="19">
        <f t="shared" si="7"/>
        <v>0.3336683417085427</v>
      </c>
      <c r="F42" s="45">
        <f>SUM(F39:F41)</f>
        <v>489</v>
      </c>
      <c r="G42" s="19">
        <f t="shared" si="8"/>
        <v>0.4914572864321608</v>
      </c>
      <c r="H42" s="45">
        <f>SUM(H39:H41)</f>
        <v>12</v>
      </c>
      <c r="I42" s="19">
        <f t="shared" si="9"/>
        <v>1.2060301507537688E-2</v>
      </c>
      <c r="J42" s="45">
        <f>SUM(J39:J41)</f>
        <v>26</v>
      </c>
      <c r="K42" s="19">
        <f t="shared" si="10"/>
        <v>2.6130653266331658E-2</v>
      </c>
    </row>
    <row r="43" spans="1:11" x14ac:dyDescent="0.25">
      <c r="A43" s="64" t="s">
        <v>5</v>
      </c>
      <c r="B43" s="30" t="s">
        <v>68</v>
      </c>
      <c r="C43" s="15">
        <v>399</v>
      </c>
      <c r="D43" s="15">
        <v>126</v>
      </c>
      <c r="E43" s="16">
        <f t="shared" si="7"/>
        <v>0.31578947368421051</v>
      </c>
      <c r="F43" s="15">
        <v>190</v>
      </c>
      <c r="G43" s="16">
        <f t="shared" si="8"/>
        <v>0.47619047619047616</v>
      </c>
      <c r="H43" s="15">
        <v>37</v>
      </c>
      <c r="I43" s="16">
        <f t="shared" si="9"/>
        <v>9.2731829573934832E-2</v>
      </c>
      <c r="J43" s="15">
        <v>78</v>
      </c>
      <c r="K43" s="16">
        <f t="shared" si="10"/>
        <v>0.19548872180451127</v>
      </c>
    </row>
    <row r="44" spans="1:11" x14ac:dyDescent="0.25">
      <c r="A44" s="64"/>
      <c r="B44" s="30" t="s">
        <v>69</v>
      </c>
      <c r="C44" s="15">
        <v>303</v>
      </c>
      <c r="D44" s="15">
        <v>101</v>
      </c>
      <c r="E44" s="16">
        <f t="shared" si="7"/>
        <v>0.33333333333333331</v>
      </c>
      <c r="F44" s="15">
        <v>154</v>
      </c>
      <c r="G44" s="16">
        <f t="shared" si="8"/>
        <v>0.5082508250825083</v>
      </c>
      <c r="H44" s="15">
        <v>4</v>
      </c>
      <c r="I44" s="16">
        <f t="shared" si="9"/>
        <v>1.3201320132013201E-2</v>
      </c>
      <c r="J44" s="15">
        <v>8</v>
      </c>
      <c r="K44" s="16">
        <f t="shared" si="10"/>
        <v>2.6402640264026403E-2</v>
      </c>
    </row>
    <row r="45" spans="1:11" x14ac:dyDescent="0.25">
      <c r="A45" s="64"/>
      <c r="B45" s="46" t="s">
        <v>85</v>
      </c>
      <c r="C45" s="15">
        <v>246</v>
      </c>
      <c r="D45" s="15">
        <v>104</v>
      </c>
      <c r="E45" s="16">
        <f t="shared" si="7"/>
        <v>0.42276422764227645</v>
      </c>
      <c r="F45" s="15">
        <v>130</v>
      </c>
      <c r="G45" s="16">
        <f t="shared" si="8"/>
        <v>0.52845528455284552</v>
      </c>
      <c r="H45" s="15">
        <v>11</v>
      </c>
      <c r="I45" s="16">
        <f t="shared" si="9"/>
        <v>4.4715447154471545E-2</v>
      </c>
      <c r="J45" s="15">
        <v>15</v>
      </c>
      <c r="K45" s="16">
        <f t="shared" si="10"/>
        <v>6.097560975609756E-2</v>
      </c>
    </row>
    <row r="46" spans="1:11" x14ac:dyDescent="0.25">
      <c r="A46" s="64"/>
      <c r="B46" s="30" t="s">
        <v>70</v>
      </c>
      <c r="C46" s="15">
        <v>148</v>
      </c>
      <c r="D46" s="15">
        <v>45</v>
      </c>
      <c r="E46" s="54">
        <f t="shared" si="7"/>
        <v>0.30405405405405406</v>
      </c>
      <c r="F46" s="15">
        <v>70</v>
      </c>
      <c r="G46" s="54">
        <f t="shared" si="8"/>
        <v>0.47297297297297297</v>
      </c>
      <c r="H46" s="15">
        <v>7</v>
      </c>
      <c r="I46" s="54">
        <f t="shared" si="9"/>
        <v>4.72972972972973E-2</v>
      </c>
      <c r="J46" s="15">
        <v>13</v>
      </c>
      <c r="K46" s="54">
        <f t="shared" si="10"/>
        <v>8.7837837837837843E-2</v>
      </c>
    </row>
    <row r="47" spans="1:11" x14ac:dyDescent="0.25">
      <c r="A47" s="64"/>
      <c r="B47" s="45" t="s">
        <v>6</v>
      </c>
      <c r="C47" s="45">
        <f>SUM(C43:C46)</f>
        <v>1096</v>
      </c>
      <c r="D47" s="45">
        <f>SUM(D43:D46)</f>
        <v>376</v>
      </c>
      <c r="E47" s="19">
        <f t="shared" si="7"/>
        <v>0.34306569343065696</v>
      </c>
      <c r="F47" s="45">
        <f>SUM(F43:F46)</f>
        <v>544</v>
      </c>
      <c r="G47" s="19">
        <f t="shared" si="8"/>
        <v>0.49635036496350365</v>
      </c>
      <c r="H47" s="45">
        <f>SUM(H43:H46)</f>
        <v>59</v>
      </c>
      <c r="I47" s="19">
        <f t="shared" si="9"/>
        <v>5.3832116788321165E-2</v>
      </c>
      <c r="J47" s="45">
        <f>SUM(J43:J46)</f>
        <v>114</v>
      </c>
      <c r="K47" s="19">
        <f t="shared" si="10"/>
        <v>0.10401459854014598</v>
      </c>
    </row>
    <row r="48" spans="1:11" x14ac:dyDescent="0.25">
      <c r="A48" s="64" t="s">
        <v>7</v>
      </c>
      <c r="B48" s="30" t="s">
        <v>71</v>
      </c>
      <c r="C48" s="15">
        <v>12</v>
      </c>
      <c r="D48" s="15">
        <v>1</v>
      </c>
      <c r="E48" s="16">
        <f t="shared" si="7"/>
        <v>8.3333333333333329E-2</v>
      </c>
      <c r="F48" s="15">
        <v>3</v>
      </c>
      <c r="G48" s="16">
        <f t="shared" si="8"/>
        <v>0.25</v>
      </c>
      <c r="H48" s="15">
        <v>0</v>
      </c>
      <c r="I48" s="32" t="s">
        <v>118</v>
      </c>
      <c r="J48" s="15">
        <v>0</v>
      </c>
      <c r="K48" s="32" t="s">
        <v>118</v>
      </c>
    </row>
    <row r="49" spans="1:11" x14ac:dyDescent="0.25">
      <c r="A49" s="64"/>
      <c r="B49" s="30" t="s">
        <v>72</v>
      </c>
      <c r="C49" s="15">
        <v>33</v>
      </c>
      <c r="D49" s="15">
        <v>8</v>
      </c>
      <c r="E49" s="16">
        <f t="shared" si="7"/>
        <v>0.24242424242424243</v>
      </c>
      <c r="F49" s="15">
        <v>12</v>
      </c>
      <c r="G49" s="16">
        <f t="shared" si="8"/>
        <v>0.36363636363636365</v>
      </c>
      <c r="H49" s="15">
        <v>0</v>
      </c>
      <c r="I49" s="32" t="s">
        <v>118</v>
      </c>
      <c r="J49" s="15">
        <v>0</v>
      </c>
      <c r="K49" s="32" t="s">
        <v>118</v>
      </c>
    </row>
    <row r="50" spans="1:11" x14ac:dyDescent="0.25">
      <c r="A50" s="64"/>
      <c r="B50" s="30" t="s">
        <v>73</v>
      </c>
      <c r="C50" s="15">
        <v>35</v>
      </c>
      <c r="D50" s="15">
        <v>8</v>
      </c>
      <c r="E50" s="16">
        <f t="shared" si="7"/>
        <v>0.22857142857142856</v>
      </c>
      <c r="F50" s="15">
        <v>13</v>
      </c>
      <c r="G50" s="16">
        <f t="shared" si="8"/>
        <v>0.37142857142857144</v>
      </c>
      <c r="H50" s="15">
        <v>1</v>
      </c>
      <c r="I50" s="16">
        <f t="shared" si="9"/>
        <v>2.8571428571428571E-2</v>
      </c>
      <c r="J50" s="15">
        <v>1</v>
      </c>
      <c r="K50" s="16">
        <f t="shared" si="10"/>
        <v>2.8571428571428571E-2</v>
      </c>
    </row>
    <row r="51" spans="1:11" x14ac:dyDescent="0.25">
      <c r="A51" s="64"/>
      <c r="B51" s="30" t="s">
        <v>74</v>
      </c>
      <c r="C51" s="15">
        <v>58</v>
      </c>
      <c r="D51" s="15">
        <v>8</v>
      </c>
      <c r="E51" s="16">
        <f t="shared" si="7"/>
        <v>0.13793103448275862</v>
      </c>
      <c r="F51" s="15">
        <v>10</v>
      </c>
      <c r="G51" s="16">
        <f t="shared" si="8"/>
        <v>0.17241379310344829</v>
      </c>
      <c r="H51" s="15">
        <v>2</v>
      </c>
      <c r="I51" s="16">
        <f t="shared" si="9"/>
        <v>3.4482758620689655E-2</v>
      </c>
      <c r="J51" s="15">
        <v>4</v>
      </c>
      <c r="K51" s="16">
        <f t="shared" si="10"/>
        <v>6.8965517241379309E-2</v>
      </c>
    </row>
    <row r="52" spans="1:11" x14ac:dyDescent="0.25">
      <c r="A52" s="64"/>
      <c r="B52" s="30" t="s">
        <v>75</v>
      </c>
      <c r="C52" s="15">
        <v>44</v>
      </c>
      <c r="D52" s="15">
        <v>14</v>
      </c>
      <c r="E52" s="16">
        <f t="shared" si="7"/>
        <v>0.31818181818181818</v>
      </c>
      <c r="F52" s="15">
        <v>20</v>
      </c>
      <c r="G52" s="16">
        <f t="shared" si="8"/>
        <v>0.45454545454545453</v>
      </c>
      <c r="H52" s="15">
        <v>1</v>
      </c>
      <c r="I52" s="16">
        <f t="shared" si="9"/>
        <v>2.2727272727272728E-2</v>
      </c>
      <c r="J52" s="15">
        <v>1</v>
      </c>
      <c r="K52" s="16">
        <f t="shared" si="10"/>
        <v>2.2727272727272728E-2</v>
      </c>
    </row>
    <row r="53" spans="1:11" x14ac:dyDescent="0.25">
      <c r="A53" s="64"/>
      <c r="B53" s="30" t="s">
        <v>76</v>
      </c>
      <c r="C53" s="15">
        <v>29</v>
      </c>
      <c r="D53" s="15">
        <v>6</v>
      </c>
      <c r="E53" s="16">
        <f t="shared" si="7"/>
        <v>0.20689655172413793</v>
      </c>
      <c r="F53" s="15">
        <v>10</v>
      </c>
      <c r="G53" s="16">
        <f t="shared" si="8"/>
        <v>0.34482758620689657</v>
      </c>
      <c r="H53" s="15">
        <v>0</v>
      </c>
      <c r="I53" s="32" t="s">
        <v>118</v>
      </c>
      <c r="J53" s="15">
        <v>0</v>
      </c>
      <c r="K53" s="32" t="s">
        <v>118</v>
      </c>
    </row>
    <row r="54" spans="1:11" x14ac:dyDescent="0.25">
      <c r="A54" s="64"/>
      <c r="B54" s="30" t="s">
        <v>77</v>
      </c>
      <c r="C54" s="15">
        <v>81</v>
      </c>
      <c r="D54" s="15">
        <v>23</v>
      </c>
      <c r="E54" s="16">
        <f t="shared" si="7"/>
        <v>0.2839506172839506</v>
      </c>
      <c r="F54" s="15">
        <v>31</v>
      </c>
      <c r="G54" s="16">
        <f t="shared" si="8"/>
        <v>0.38271604938271603</v>
      </c>
      <c r="H54" s="15">
        <v>1</v>
      </c>
      <c r="I54" s="16">
        <f t="shared" si="9"/>
        <v>1.2345679012345678E-2</v>
      </c>
      <c r="J54" s="15">
        <v>2</v>
      </c>
      <c r="K54" s="16">
        <f t="shared" si="10"/>
        <v>2.4691358024691357E-2</v>
      </c>
    </row>
    <row r="55" spans="1:11" x14ac:dyDescent="0.25">
      <c r="A55" s="64"/>
      <c r="B55" s="30" t="s">
        <v>78</v>
      </c>
      <c r="C55" s="15">
        <v>29</v>
      </c>
      <c r="D55" s="15">
        <v>9</v>
      </c>
      <c r="E55" s="16">
        <f t="shared" si="7"/>
        <v>0.31034482758620691</v>
      </c>
      <c r="F55" s="15">
        <v>12</v>
      </c>
      <c r="G55" s="16">
        <f t="shared" si="8"/>
        <v>0.41379310344827586</v>
      </c>
      <c r="H55" s="15">
        <v>2</v>
      </c>
      <c r="I55" s="16">
        <f t="shared" si="9"/>
        <v>6.8965517241379309E-2</v>
      </c>
      <c r="J55" s="15">
        <v>2</v>
      </c>
      <c r="K55" s="16">
        <f t="shared" si="10"/>
        <v>6.8965517241379309E-2</v>
      </c>
    </row>
    <row r="56" spans="1:11" x14ac:dyDescent="0.25">
      <c r="A56" s="64"/>
      <c r="B56" s="30" t="s">
        <v>79</v>
      </c>
      <c r="C56" s="15">
        <v>53</v>
      </c>
      <c r="D56" s="15">
        <v>12</v>
      </c>
      <c r="E56" s="16">
        <f t="shared" si="7"/>
        <v>0.22641509433962265</v>
      </c>
      <c r="F56" s="15">
        <v>18</v>
      </c>
      <c r="G56" s="16">
        <f t="shared" si="8"/>
        <v>0.33962264150943394</v>
      </c>
      <c r="H56" s="15">
        <v>2</v>
      </c>
      <c r="I56" s="16">
        <f t="shared" si="9"/>
        <v>3.7735849056603772E-2</v>
      </c>
      <c r="J56" s="15">
        <v>2</v>
      </c>
      <c r="K56" s="16">
        <f t="shared" si="10"/>
        <v>3.7735849056603772E-2</v>
      </c>
    </row>
    <row r="57" spans="1:11" x14ac:dyDescent="0.25">
      <c r="A57" s="64"/>
      <c r="B57" s="30" t="s">
        <v>80</v>
      </c>
      <c r="C57" s="15">
        <v>14</v>
      </c>
      <c r="D57" s="15">
        <v>1</v>
      </c>
      <c r="E57" s="16">
        <f t="shared" si="7"/>
        <v>7.1428571428571425E-2</v>
      </c>
      <c r="F57" s="15">
        <v>2</v>
      </c>
      <c r="G57" s="16">
        <f t="shared" si="8"/>
        <v>0.14285714285714285</v>
      </c>
      <c r="H57" s="15">
        <v>0</v>
      </c>
      <c r="I57" s="32" t="s">
        <v>118</v>
      </c>
      <c r="J57" s="15">
        <v>0</v>
      </c>
      <c r="K57" s="32" t="s">
        <v>118</v>
      </c>
    </row>
    <row r="58" spans="1:11" x14ac:dyDescent="0.25">
      <c r="A58" s="64"/>
      <c r="B58" s="30" t="s">
        <v>81</v>
      </c>
      <c r="C58" s="15">
        <v>29</v>
      </c>
      <c r="D58" s="15">
        <v>8</v>
      </c>
      <c r="E58" s="16">
        <f t="shared" si="7"/>
        <v>0.27586206896551724</v>
      </c>
      <c r="F58" s="15">
        <v>10</v>
      </c>
      <c r="G58" s="16">
        <f t="shared" si="8"/>
        <v>0.34482758620689657</v>
      </c>
      <c r="H58" s="15">
        <v>3</v>
      </c>
      <c r="I58" s="16">
        <f t="shared" si="9"/>
        <v>0.10344827586206896</v>
      </c>
      <c r="J58" s="15">
        <v>4</v>
      </c>
      <c r="K58" s="16">
        <f t="shared" si="10"/>
        <v>0.13793103448275862</v>
      </c>
    </row>
    <row r="59" spans="1:11" x14ac:dyDescent="0.25">
      <c r="A59" s="64"/>
      <c r="B59" s="30" t="s">
        <v>82</v>
      </c>
      <c r="C59" s="15">
        <v>87</v>
      </c>
      <c r="D59" s="15">
        <v>18</v>
      </c>
      <c r="E59" s="54">
        <f t="shared" si="7"/>
        <v>0.20689655172413793</v>
      </c>
      <c r="F59" s="15">
        <v>28</v>
      </c>
      <c r="G59" s="54">
        <f t="shared" si="8"/>
        <v>0.32183908045977011</v>
      </c>
      <c r="H59" s="15">
        <v>1</v>
      </c>
      <c r="I59" s="54">
        <f t="shared" si="9"/>
        <v>1.1494252873563218E-2</v>
      </c>
      <c r="J59" s="15">
        <v>2</v>
      </c>
      <c r="K59" s="54">
        <f t="shared" si="10"/>
        <v>2.2988505747126436E-2</v>
      </c>
    </row>
    <row r="60" spans="1:11" x14ac:dyDescent="0.25">
      <c r="A60" s="64"/>
      <c r="B60" s="17" t="s">
        <v>8</v>
      </c>
      <c r="C60" s="18">
        <f>SUM(C48:C59)</f>
        <v>504</v>
      </c>
      <c r="D60" s="18">
        <f>SUM(D48:D59)</f>
        <v>116</v>
      </c>
      <c r="E60" s="19">
        <f t="shared" si="7"/>
        <v>0.23015873015873015</v>
      </c>
      <c r="F60" s="18">
        <f>SUM(F48:F59)</f>
        <v>169</v>
      </c>
      <c r="G60" s="19">
        <f t="shared" si="8"/>
        <v>0.33531746031746029</v>
      </c>
      <c r="H60" s="18">
        <f>SUM(H48:H59)</f>
        <v>13</v>
      </c>
      <c r="I60" s="19">
        <f t="shared" si="9"/>
        <v>2.5793650793650792E-2</v>
      </c>
      <c r="J60" s="18">
        <f>SUM(J48:J59)</f>
        <v>18</v>
      </c>
      <c r="K60" s="19">
        <f t="shared" si="10"/>
        <v>3.5714285714285712E-2</v>
      </c>
    </row>
    <row r="61" spans="1:11" x14ac:dyDescent="0.25">
      <c r="A61" s="20" t="s">
        <v>9</v>
      </c>
      <c r="B61" s="21"/>
      <c r="C61" s="22">
        <f>SUM(C42,C47,C60)</f>
        <v>2595</v>
      </c>
      <c r="D61" s="22">
        <f>SUM(D42,D47,D60)</f>
        <v>824</v>
      </c>
      <c r="E61" s="19">
        <f t="shared" si="7"/>
        <v>0.31753371868978808</v>
      </c>
      <c r="F61" s="22">
        <f>SUM(F42,F47,F60)</f>
        <v>1202</v>
      </c>
      <c r="G61" s="19">
        <f t="shared" si="8"/>
        <v>0.46319845857418113</v>
      </c>
      <c r="H61" s="22">
        <f>SUM(H42,H47,H60)</f>
        <v>84</v>
      </c>
      <c r="I61" s="19">
        <f t="shared" si="9"/>
        <v>3.236994219653179E-2</v>
      </c>
      <c r="J61" s="22">
        <f>SUM(J42,J47,J60)</f>
        <v>158</v>
      </c>
      <c r="K61" s="19">
        <f t="shared" si="10"/>
        <v>6.088631984585742E-2</v>
      </c>
    </row>
    <row r="62" spans="1:11" ht="30" x14ac:dyDescent="0.25">
      <c r="A62" s="23" t="s">
        <v>10</v>
      </c>
      <c r="B62" s="24" t="s">
        <v>11</v>
      </c>
      <c r="C62" s="45">
        <v>110</v>
      </c>
      <c r="D62" s="45">
        <v>20</v>
      </c>
      <c r="E62" s="19">
        <f t="shared" si="7"/>
        <v>0.18181818181818182</v>
      </c>
      <c r="F62" s="45">
        <v>44</v>
      </c>
      <c r="G62" s="19">
        <f>F62/C62</f>
        <v>0.4</v>
      </c>
      <c r="H62" s="15">
        <v>0</v>
      </c>
      <c r="I62" s="32" t="s">
        <v>129</v>
      </c>
      <c r="J62" s="15">
        <v>0</v>
      </c>
      <c r="K62" s="32" t="s">
        <v>129</v>
      </c>
    </row>
    <row r="63" spans="1:11" ht="15.75" x14ac:dyDescent="0.25">
      <c r="A63" s="25" t="s">
        <v>9</v>
      </c>
      <c r="B63" s="26" t="s">
        <v>12</v>
      </c>
      <c r="C63" s="27">
        <f>SUM(C61:C62)</f>
        <v>2705</v>
      </c>
      <c r="D63" s="27">
        <f>SUM(D61:D62)</f>
        <v>844</v>
      </c>
      <c r="E63" s="55">
        <f t="shared" si="7"/>
        <v>0.31201478743068389</v>
      </c>
      <c r="F63" s="27">
        <f>SUM(F61:F62)</f>
        <v>1246</v>
      </c>
      <c r="G63" s="55">
        <f>F63/C63</f>
        <v>0.46062846580406652</v>
      </c>
      <c r="H63" s="27">
        <f>SUM(H61:H62)</f>
        <v>84</v>
      </c>
      <c r="I63" s="55">
        <f>H63/C63</f>
        <v>3.1053604436229204E-2</v>
      </c>
      <c r="J63" s="27">
        <f>SUM(J61:J62)</f>
        <v>158</v>
      </c>
      <c r="K63" s="55">
        <f>J63/C63</f>
        <v>5.8410351201478743E-2</v>
      </c>
    </row>
    <row r="64" spans="1:11" ht="15.75" x14ac:dyDescent="0.25">
      <c r="A64" s="51"/>
      <c r="B64" s="47"/>
      <c r="C64" s="48"/>
      <c r="D64" s="48"/>
      <c r="E64" s="49"/>
      <c r="F64" s="48"/>
      <c r="G64" s="49"/>
      <c r="H64" s="50"/>
      <c r="I64" s="50"/>
      <c r="J64" s="50"/>
      <c r="K64" s="50"/>
    </row>
    <row r="65" spans="1:11" x14ac:dyDescent="0.25">
      <c r="A65" s="14" t="s">
        <v>95</v>
      </c>
    </row>
    <row r="66" spans="1:11" ht="15" customHeight="1" x14ac:dyDescent="0.25">
      <c r="A66" s="64" t="s">
        <v>1</v>
      </c>
      <c r="B66" s="64" t="s">
        <v>2</v>
      </c>
      <c r="C66" s="65" t="s">
        <v>119</v>
      </c>
      <c r="D66" s="65" t="s">
        <v>96</v>
      </c>
      <c r="E66" s="65" t="s">
        <v>98</v>
      </c>
      <c r="F66" s="65" t="s">
        <v>100</v>
      </c>
      <c r="G66" s="65" t="s">
        <v>101</v>
      </c>
      <c r="H66" s="65" t="s">
        <v>102</v>
      </c>
      <c r="I66" s="65" t="s">
        <v>103</v>
      </c>
      <c r="J66" s="65" t="s">
        <v>97</v>
      </c>
      <c r="K66" s="65" t="s">
        <v>99</v>
      </c>
    </row>
    <row r="67" spans="1:11" x14ac:dyDescent="0.25">
      <c r="A67" s="64"/>
      <c r="B67" s="64"/>
      <c r="C67" s="66"/>
      <c r="D67" s="66"/>
      <c r="E67" s="66"/>
      <c r="F67" s="66"/>
      <c r="G67" s="66"/>
      <c r="H67" s="66"/>
      <c r="I67" s="66"/>
      <c r="J67" s="66"/>
      <c r="K67" s="66"/>
    </row>
    <row r="68" spans="1:11" x14ac:dyDescent="0.25">
      <c r="A68" s="64"/>
      <c r="B68" s="64"/>
      <c r="C68" s="66"/>
      <c r="D68" s="66"/>
      <c r="E68" s="66"/>
      <c r="F68" s="66"/>
      <c r="G68" s="66"/>
      <c r="H68" s="66"/>
      <c r="I68" s="66"/>
      <c r="J68" s="66"/>
      <c r="K68" s="66"/>
    </row>
    <row r="69" spans="1:11" x14ac:dyDescent="0.25">
      <c r="A69" s="64"/>
      <c r="B69" s="64"/>
      <c r="C69" s="67"/>
      <c r="D69" s="67"/>
      <c r="E69" s="67"/>
      <c r="F69" s="67"/>
      <c r="G69" s="67"/>
      <c r="H69" s="67"/>
      <c r="I69" s="67"/>
      <c r="J69" s="67"/>
      <c r="K69" s="67"/>
    </row>
    <row r="70" spans="1:11" x14ac:dyDescent="0.25">
      <c r="A70" s="64" t="s">
        <v>3</v>
      </c>
      <c r="B70" s="44" t="s">
        <v>66</v>
      </c>
      <c r="C70" s="15">
        <v>312</v>
      </c>
      <c r="D70" s="15">
        <v>72</v>
      </c>
      <c r="E70" s="16">
        <f>D70/C70</f>
        <v>0.23076923076923078</v>
      </c>
      <c r="F70" s="15">
        <v>111</v>
      </c>
      <c r="G70" s="16">
        <f>F70/C70</f>
        <v>0.35576923076923078</v>
      </c>
      <c r="H70" s="15">
        <v>4</v>
      </c>
      <c r="I70" s="16">
        <f>H70/C70</f>
        <v>1.282051282051282E-2</v>
      </c>
      <c r="J70" s="15">
        <v>13</v>
      </c>
      <c r="K70" s="16">
        <f>J70/C70</f>
        <v>4.1666666666666664E-2</v>
      </c>
    </row>
    <row r="71" spans="1:11" x14ac:dyDescent="0.25">
      <c r="A71" s="64"/>
      <c r="B71" s="44" t="s">
        <v>90</v>
      </c>
      <c r="C71" s="15">
        <v>1</v>
      </c>
      <c r="D71" s="15">
        <v>1</v>
      </c>
      <c r="E71" s="16">
        <f>D71/C71</f>
        <v>1</v>
      </c>
      <c r="F71" s="60">
        <v>1</v>
      </c>
      <c r="G71" s="16">
        <f>F71/C71</f>
        <v>1</v>
      </c>
      <c r="H71" s="32" t="s">
        <v>118</v>
      </c>
      <c r="I71" s="32" t="s">
        <v>118</v>
      </c>
      <c r="J71" s="61">
        <v>1</v>
      </c>
      <c r="K71" s="16">
        <f>J71/C71</f>
        <v>1</v>
      </c>
    </row>
    <row r="72" spans="1:11" x14ac:dyDescent="0.25">
      <c r="A72" s="64"/>
      <c r="B72" s="30" t="s">
        <v>67</v>
      </c>
      <c r="C72" s="15">
        <v>138</v>
      </c>
      <c r="D72" s="15">
        <v>19</v>
      </c>
      <c r="E72" s="54">
        <f t="shared" ref="E72:E94" si="11">D72/C72</f>
        <v>0.13768115942028986</v>
      </c>
      <c r="F72" s="15">
        <v>34</v>
      </c>
      <c r="G72" s="54">
        <f t="shared" ref="G72:G92" si="12">F72/C72</f>
        <v>0.24637681159420291</v>
      </c>
      <c r="H72" s="15">
        <v>6</v>
      </c>
      <c r="I72" s="54">
        <f t="shared" ref="I72:I92" si="13">H72/C72</f>
        <v>4.3478260869565216E-2</v>
      </c>
      <c r="J72" s="15">
        <v>20</v>
      </c>
      <c r="K72" s="54">
        <f t="shared" ref="K72:K92" si="14">J72/C72</f>
        <v>0.14492753623188406</v>
      </c>
    </row>
    <row r="73" spans="1:11" x14ac:dyDescent="0.25">
      <c r="A73" s="64"/>
      <c r="B73" s="45" t="s">
        <v>4</v>
      </c>
      <c r="C73" s="45">
        <f>SUM(C70:C72)</f>
        <v>451</v>
      </c>
      <c r="D73" s="45">
        <f>SUM(D70:D72)</f>
        <v>92</v>
      </c>
      <c r="E73" s="19">
        <f t="shared" si="11"/>
        <v>0.2039911308203991</v>
      </c>
      <c r="F73" s="45">
        <f>SUM(F70:F72)</f>
        <v>146</v>
      </c>
      <c r="G73" s="19">
        <f t="shared" si="12"/>
        <v>0.32372505543237251</v>
      </c>
      <c r="H73" s="45">
        <f>SUM(H70:H72)</f>
        <v>10</v>
      </c>
      <c r="I73" s="19">
        <f t="shared" si="13"/>
        <v>2.2172949002217297E-2</v>
      </c>
      <c r="J73" s="63">
        <f>SUM(J70:J72)</f>
        <v>34</v>
      </c>
      <c r="K73" s="19">
        <f t="shared" si="14"/>
        <v>7.5388026607538808E-2</v>
      </c>
    </row>
    <row r="74" spans="1:11" x14ac:dyDescent="0.25">
      <c r="A74" s="64" t="s">
        <v>5</v>
      </c>
      <c r="B74" s="30" t="s">
        <v>68</v>
      </c>
      <c r="C74" s="15">
        <v>169</v>
      </c>
      <c r="D74" s="15">
        <v>55</v>
      </c>
      <c r="E74" s="16">
        <f t="shared" si="11"/>
        <v>0.32544378698224852</v>
      </c>
      <c r="F74" s="15">
        <v>75</v>
      </c>
      <c r="G74" s="16">
        <f t="shared" si="12"/>
        <v>0.4437869822485207</v>
      </c>
      <c r="H74" s="15">
        <v>3</v>
      </c>
      <c r="I74" s="54">
        <f t="shared" si="13"/>
        <v>1.7751479289940829E-2</v>
      </c>
      <c r="J74" s="15">
        <v>45</v>
      </c>
      <c r="K74" s="54">
        <f t="shared" si="14"/>
        <v>0.26627218934911245</v>
      </c>
    </row>
    <row r="75" spans="1:11" x14ac:dyDescent="0.25">
      <c r="A75" s="64"/>
      <c r="B75" s="30" t="s">
        <v>69</v>
      </c>
      <c r="C75" s="15">
        <v>1</v>
      </c>
      <c r="D75" s="15">
        <v>0</v>
      </c>
      <c r="E75" s="16">
        <f>D75/C75</f>
        <v>0</v>
      </c>
      <c r="F75" s="61">
        <v>0</v>
      </c>
      <c r="G75" s="16">
        <f>F75/C75</f>
        <v>0</v>
      </c>
      <c r="H75" s="32" t="s">
        <v>118</v>
      </c>
      <c r="I75" s="32" t="s">
        <v>118</v>
      </c>
      <c r="J75" s="32" t="s">
        <v>118</v>
      </c>
      <c r="K75" s="32" t="s">
        <v>118</v>
      </c>
    </row>
    <row r="76" spans="1:11" x14ac:dyDescent="0.25">
      <c r="A76" s="64"/>
      <c r="B76" s="46" t="s">
        <v>85</v>
      </c>
      <c r="C76" s="15">
        <v>109</v>
      </c>
      <c r="D76" s="15">
        <v>19</v>
      </c>
      <c r="E76" s="16">
        <f t="shared" si="11"/>
        <v>0.1743119266055046</v>
      </c>
      <c r="F76" s="15">
        <v>31</v>
      </c>
      <c r="G76" s="16">
        <f t="shared" si="12"/>
        <v>0.28440366972477066</v>
      </c>
      <c r="H76" s="15">
        <v>1</v>
      </c>
      <c r="I76" s="16">
        <f t="shared" si="13"/>
        <v>9.1743119266055051E-3</v>
      </c>
      <c r="J76" s="15">
        <v>41</v>
      </c>
      <c r="K76" s="16">
        <f t="shared" si="14"/>
        <v>0.37614678899082571</v>
      </c>
    </row>
    <row r="77" spans="1:11" x14ac:dyDescent="0.25">
      <c r="A77" s="64"/>
      <c r="B77" s="30" t="s">
        <v>70</v>
      </c>
      <c r="C77" s="15">
        <v>93</v>
      </c>
      <c r="D77" s="15">
        <v>16</v>
      </c>
      <c r="E77" s="54">
        <f t="shared" si="11"/>
        <v>0.17204301075268819</v>
      </c>
      <c r="F77" s="15">
        <v>23</v>
      </c>
      <c r="G77" s="54">
        <f t="shared" si="12"/>
        <v>0.24731182795698925</v>
      </c>
      <c r="H77" s="15">
        <v>1</v>
      </c>
      <c r="I77" s="54">
        <f t="shared" si="13"/>
        <v>1.0752688172043012E-2</v>
      </c>
      <c r="J77" s="15">
        <v>12</v>
      </c>
      <c r="K77" s="54">
        <f t="shared" si="14"/>
        <v>0.12903225806451613</v>
      </c>
    </row>
    <row r="78" spans="1:11" x14ac:dyDescent="0.25">
      <c r="A78" s="64"/>
      <c r="B78" s="45" t="s">
        <v>6</v>
      </c>
      <c r="C78" s="45">
        <f>SUM(C74:C77)</f>
        <v>372</v>
      </c>
      <c r="D78" s="45">
        <f>SUM(D74:D77)</f>
        <v>90</v>
      </c>
      <c r="E78" s="19">
        <f t="shared" si="11"/>
        <v>0.24193548387096775</v>
      </c>
      <c r="F78" s="45">
        <f>SUM(F74:F77)</f>
        <v>129</v>
      </c>
      <c r="G78" s="19">
        <f t="shared" si="12"/>
        <v>0.34677419354838712</v>
      </c>
      <c r="H78" s="45">
        <f>SUM(H74:H77)</f>
        <v>5</v>
      </c>
      <c r="I78" s="19">
        <f t="shared" si="13"/>
        <v>1.3440860215053764E-2</v>
      </c>
      <c r="J78" s="45">
        <f>SUM(J74:J77)</f>
        <v>98</v>
      </c>
      <c r="K78" s="19">
        <f t="shared" si="14"/>
        <v>0.26344086021505375</v>
      </c>
    </row>
    <row r="79" spans="1:11" x14ac:dyDescent="0.25">
      <c r="A79" s="64" t="s">
        <v>7</v>
      </c>
      <c r="B79" s="30" t="s">
        <v>71</v>
      </c>
      <c r="C79" s="15">
        <v>7</v>
      </c>
      <c r="D79" s="15">
        <v>5</v>
      </c>
      <c r="E79" s="16">
        <f t="shared" si="11"/>
        <v>0.7142857142857143</v>
      </c>
      <c r="F79" s="15">
        <v>5</v>
      </c>
      <c r="G79" s="16">
        <f t="shared" si="12"/>
        <v>0.7142857142857143</v>
      </c>
      <c r="H79" s="62" t="s">
        <v>118</v>
      </c>
      <c r="I79" s="32" t="s">
        <v>118</v>
      </c>
      <c r="J79" s="62" t="s">
        <v>118</v>
      </c>
      <c r="K79" s="32" t="s">
        <v>118</v>
      </c>
    </row>
    <row r="80" spans="1:11" x14ac:dyDescent="0.25">
      <c r="A80" s="64"/>
      <c r="B80" s="30" t="s">
        <v>72</v>
      </c>
      <c r="C80" s="15">
        <v>22</v>
      </c>
      <c r="D80" s="15">
        <v>1</v>
      </c>
      <c r="E80" s="16">
        <f t="shared" si="11"/>
        <v>4.5454545454545456E-2</v>
      </c>
      <c r="F80" s="15">
        <v>4</v>
      </c>
      <c r="G80" s="16">
        <f t="shared" si="12"/>
        <v>0.18181818181818182</v>
      </c>
      <c r="H80" s="62" t="s">
        <v>118</v>
      </c>
      <c r="I80" s="32" t="s">
        <v>118</v>
      </c>
      <c r="J80" s="62" t="s">
        <v>118</v>
      </c>
      <c r="K80" s="32" t="s">
        <v>118</v>
      </c>
    </row>
    <row r="81" spans="1:11" x14ac:dyDescent="0.25">
      <c r="A81" s="64"/>
      <c r="B81" s="30" t="s">
        <v>73</v>
      </c>
      <c r="C81" s="15">
        <v>30</v>
      </c>
      <c r="D81" s="15">
        <v>6</v>
      </c>
      <c r="E81" s="16">
        <f>D81/C81</f>
        <v>0.2</v>
      </c>
      <c r="F81" s="15">
        <v>12</v>
      </c>
      <c r="G81" s="16">
        <f t="shared" si="12"/>
        <v>0.4</v>
      </c>
      <c r="H81" s="15">
        <v>2</v>
      </c>
      <c r="I81" s="54">
        <f t="shared" si="13"/>
        <v>6.6666666666666666E-2</v>
      </c>
      <c r="J81" s="15">
        <v>5</v>
      </c>
      <c r="K81" s="54">
        <f t="shared" si="14"/>
        <v>0.16666666666666666</v>
      </c>
    </row>
    <row r="82" spans="1:11" x14ac:dyDescent="0.25">
      <c r="A82" s="64"/>
      <c r="B82" s="30" t="s">
        <v>74</v>
      </c>
      <c r="C82" s="15">
        <v>43</v>
      </c>
      <c r="D82" s="15">
        <v>4</v>
      </c>
      <c r="E82" s="16">
        <f t="shared" si="11"/>
        <v>9.3023255813953487E-2</v>
      </c>
      <c r="F82" s="15">
        <v>6</v>
      </c>
      <c r="G82" s="16">
        <f t="shared" si="12"/>
        <v>0.13953488372093023</v>
      </c>
      <c r="H82" s="15">
        <v>1</v>
      </c>
      <c r="I82" s="16">
        <f t="shared" si="13"/>
        <v>2.3255813953488372E-2</v>
      </c>
      <c r="J82" s="15">
        <v>14</v>
      </c>
      <c r="K82" s="16">
        <f t="shared" si="14"/>
        <v>0.32558139534883723</v>
      </c>
    </row>
    <row r="83" spans="1:11" x14ac:dyDescent="0.25">
      <c r="A83" s="64"/>
      <c r="B83" s="30" t="s">
        <v>75</v>
      </c>
      <c r="C83" s="15">
        <v>56</v>
      </c>
      <c r="D83" s="15">
        <v>11</v>
      </c>
      <c r="E83" s="16">
        <f t="shared" si="11"/>
        <v>0.19642857142857142</v>
      </c>
      <c r="F83" s="15">
        <v>17</v>
      </c>
      <c r="G83" s="16">
        <f t="shared" si="12"/>
        <v>0.30357142857142855</v>
      </c>
      <c r="H83" s="62" t="s">
        <v>118</v>
      </c>
      <c r="I83" s="32" t="s">
        <v>118</v>
      </c>
      <c r="J83" s="62" t="s">
        <v>118</v>
      </c>
      <c r="K83" s="32" t="s">
        <v>118</v>
      </c>
    </row>
    <row r="84" spans="1:11" x14ac:dyDescent="0.25">
      <c r="A84" s="64"/>
      <c r="B84" s="30" t="s">
        <v>76</v>
      </c>
      <c r="C84" s="15">
        <v>17</v>
      </c>
      <c r="D84" s="15">
        <v>1</v>
      </c>
      <c r="E84" s="16">
        <f>D84/C84</f>
        <v>5.8823529411764705E-2</v>
      </c>
      <c r="F84" s="15">
        <v>4</v>
      </c>
      <c r="G84" s="16">
        <f t="shared" si="12"/>
        <v>0.23529411764705882</v>
      </c>
      <c r="H84" s="15">
        <v>1</v>
      </c>
      <c r="I84" s="54">
        <f t="shared" si="13"/>
        <v>5.8823529411764705E-2</v>
      </c>
      <c r="J84" s="15">
        <v>1</v>
      </c>
      <c r="K84" s="54">
        <f t="shared" si="14"/>
        <v>5.8823529411764705E-2</v>
      </c>
    </row>
    <row r="85" spans="1:11" x14ac:dyDescent="0.25">
      <c r="A85" s="64"/>
      <c r="B85" s="30" t="s">
        <v>77</v>
      </c>
      <c r="C85" s="15">
        <v>53</v>
      </c>
      <c r="D85" s="15">
        <v>7</v>
      </c>
      <c r="E85" s="16">
        <f t="shared" si="11"/>
        <v>0.13207547169811321</v>
      </c>
      <c r="F85" s="15">
        <v>10</v>
      </c>
      <c r="G85" s="16">
        <f t="shared" si="12"/>
        <v>0.18867924528301888</v>
      </c>
      <c r="H85" s="15">
        <v>7</v>
      </c>
      <c r="I85" s="16">
        <f t="shared" si="13"/>
        <v>0.13207547169811321</v>
      </c>
      <c r="J85" s="15">
        <v>19</v>
      </c>
      <c r="K85" s="16">
        <f t="shared" si="14"/>
        <v>0.35849056603773582</v>
      </c>
    </row>
    <row r="86" spans="1:11" x14ac:dyDescent="0.25">
      <c r="A86" s="64"/>
      <c r="B86" s="30" t="s">
        <v>78</v>
      </c>
      <c r="C86" s="15">
        <v>32</v>
      </c>
      <c r="D86" s="15">
        <v>3</v>
      </c>
      <c r="E86" s="16">
        <f>D86/C86</f>
        <v>9.375E-2</v>
      </c>
      <c r="F86" s="15">
        <v>9</v>
      </c>
      <c r="G86" s="16">
        <f t="shared" si="12"/>
        <v>0.28125</v>
      </c>
      <c r="H86" s="62" t="s">
        <v>118</v>
      </c>
      <c r="I86" s="32" t="s">
        <v>118</v>
      </c>
      <c r="J86" s="62" t="s">
        <v>118</v>
      </c>
      <c r="K86" s="32" t="s">
        <v>118</v>
      </c>
    </row>
    <row r="87" spans="1:11" x14ac:dyDescent="0.25">
      <c r="A87" s="64"/>
      <c r="B87" s="30" t="s">
        <v>79</v>
      </c>
      <c r="C87" s="15">
        <v>43</v>
      </c>
      <c r="D87" s="15">
        <v>7</v>
      </c>
      <c r="E87" s="16">
        <f>D87/C87</f>
        <v>0.16279069767441862</v>
      </c>
      <c r="F87" s="15">
        <v>13</v>
      </c>
      <c r="G87" s="16">
        <f t="shared" si="12"/>
        <v>0.30232558139534882</v>
      </c>
      <c r="H87" s="62" t="s">
        <v>118</v>
      </c>
      <c r="I87" s="32" t="s">
        <v>118</v>
      </c>
      <c r="J87" s="15">
        <v>3</v>
      </c>
      <c r="K87" s="16">
        <f t="shared" si="14"/>
        <v>6.9767441860465115E-2</v>
      </c>
    </row>
    <row r="88" spans="1:11" x14ac:dyDescent="0.25">
      <c r="A88" s="64"/>
      <c r="B88" s="30" t="s">
        <v>80</v>
      </c>
      <c r="C88" s="32" t="s">
        <v>118</v>
      </c>
      <c r="D88" s="32" t="s">
        <v>118</v>
      </c>
      <c r="E88" s="32" t="s">
        <v>118</v>
      </c>
      <c r="F88" s="32" t="s">
        <v>118</v>
      </c>
      <c r="G88" s="32" t="s">
        <v>118</v>
      </c>
      <c r="H88" s="32" t="s">
        <v>118</v>
      </c>
      <c r="I88" s="32" t="s">
        <v>118</v>
      </c>
      <c r="J88" s="32" t="s">
        <v>118</v>
      </c>
      <c r="K88" s="32" t="s">
        <v>118</v>
      </c>
    </row>
    <row r="89" spans="1:11" x14ac:dyDescent="0.25">
      <c r="A89" s="64"/>
      <c r="B89" s="30" t="s">
        <v>81</v>
      </c>
      <c r="C89" s="15">
        <v>25</v>
      </c>
      <c r="D89" s="15">
        <v>4</v>
      </c>
      <c r="E89" s="16">
        <f>D89/C89</f>
        <v>0.16</v>
      </c>
      <c r="F89" s="15">
        <v>5</v>
      </c>
      <c r="G89" s="16">
        <f t="shared" si="12"/>
        <v>0.2</v>
      </c>
      <c r="H89" s="32" t="s">
        <v>118</v>
      </c>
      <c r="I89" s="32" t="s">
        <v>118</v>
      </c>
      <c r="J89" s="32" t="s">
        <v>118</v>
      </c>
      <c r="K89" s="32" t="s">
        <v>118</v>
      </c>
    </row>
    <row r="90" spans="1:11" x14ac:dyDescent="0.25">
      <c r="A90" s="64"/>
      <c r="B90" s="30" t="s">
        <v>82</v>
      </c>
      <c r="C90" s="15">
        <v>55</v>
      </c>
      <c r="D90" s="15">
        <v>11</v>
      </c>
      <c r="E90" s="54">
        <f t="shared" si="11"/>
        <v>0.2</v>
      </c>
      <c r="F90" s="15">
        <v>19</v>
      </c>
      <c r="G90" s="54">
        <f t="shared" si="12"/>
        <v>0.34545454545454546</v>
      </c>
      <c r="H90" s="62" t="s">
        <v>118</v>
      </c>
      <c r="I90" s="32" t="s">
        <v>118</v>
      </c>
      <c r="J90" s="15">
        <v>1</v>
      </c>
      <c r="K90" s="54">
        <f t="shared" si="14"/>
        <v>1.8181818181818181E-2</v>
      </c>
    </row>
    <row r="91" spans="1:11" x14ac:dyDescent="0.25">
      <c r="A91" s="64"/>
      <c r="B91" s="17" t="s">
        <v>8</v>
      </c>
      <c r="C91" s="18">
        <f>SUM(C79:C90)</f>
        <v>383</v>
      </c>
      <c r="D91" s="18">
        <f>SUM(D79:D90)</f>
        <v>60</v>
      </c>
      <c r="E91" s="19">
        <f t="shared" si="11"/>
        <v>0.1566579634464752</v>
      </c>
      <c r="F91" s="18">
        <f>SUM(F79:F90)</f>
        <v>104</v>
      </c>
      <c r="G91" s="19">
        <f t="shared" si="12"/>
        <v>0.27154046997389036</v>
      </c>
      <c r="H91" s="18">
        <f>SUM(H79:H90)</f>
        <v>11</v>
      </c>
      <c r="I91" s="19">
        <f t="shared" si="13"/>
        <v>2.8720626631853787E-2</v>
      </c>
      <c r="J91" s="18">
        <f>SUM(J79:J90)</f>
        <v>43</v>
      </c>
      <c r="K91" s="19">
        <f t="shared" si="14"/>
        <v>0.1122715404699739</v>
      </c>
    </row>
    <row r="92" spans="1:11" x14ac:dyDescent="0.25">
      <c r="A92" s="20" t="s">
        <v>9</v>
      </c>
      <c r="B92" s="21"/>
      <c r="C92" s="22">
        <f>SUM(C73,C78,C91)</f>
        <v>1206</v>
      </c>
      <c r="D92" s="22">
        <f>SUM(D73,D78,D91)</f>
        <v>242</v>
      </c>
      <c r="E92" s="19">
        <f t="shared" si="11"/>
        <v>0.20066334991708126</v>
      </c>
      <c r="F92" s="22">
        <f>SUM(F73,F78,F91)</f>
        <v>379</v>
      </c>
      <c r="G92" s="19">
        <f t="shared" si="12"/>
        <v>0.31426202321724711</v>
      </c>
      <c r="H92" s="22">
        <f>SUM(H73,H78,H91)</f>
        <v>26</v>
      </c>
      <c r="I92" s="19">
        <f t="shared" si="13"/>
        <v>2.1558872305140961E-2</v>
      </c>
      <c r="J92" s="22">
        <f>SUM(J73,J78,J91)</f>
        <v>175</v>
      </c>
      <c r="K92" s="19">
        <f t="shared" si="14"/>
        <v>0.14510779436152571</v>
      </c>
    </row>
    <row r="93" spans="1:11" ht="30" x14ac:dyDescent="0.25">
      <c r="A93" s="23" t="s">
        <v>10</v>
      </c>
      <c r="B93" s="24" t="s">
        <v>11</v>
      </c>
      <c r="C93" s="15">
        <v>105</v>
      </c>
      <c r="D93" s="15">
        <v>15</v>
      </c>
      <c r="E93" s="19">
        <f t="shared" si="11"/>
        <v>0.14285714285714285</v>
      </c>
      <c r="F93" s="15">
        <v>30</v>
      </c>
      <c r="G93" s="19">
        <f>F93/C93</f>
        <v>0.2857142857142857</v>
      </c>
      <c r="H93" s="15">
        <v>2</v>
      </c>
      <c r="I93" s="19">
        <f>H93/C93</f>
        <v>1.9047619047619049E-2</v>
      </c>
      <c r="J93" s="15">
        <v>12</v>
      </c>
      <c r="K93" s="19">
        <f>J93/C93</f>
        <v>0.11428571428571428</v>
      </c>
    </row>
    <row r="94" spans="1:11" ht="15.75" x14ac:dyDescent="0.25">
      <c r="A94" s="25" t="s">
        <v>9</v>
      </c>
      <c r="B94" s="26" t="s">
        <v>12</v>
      </c>
      <c r="C94" s="27">
        <f>SUM(C92:C93)</f>
        <v>1311</v>
      </c>
      <c r="D94" s="27">
        <f>SUM(D92:D93)</f>
        <v>257</v>
      </c>
      <c r="E94" s="55">
        <f t="shared" si="11"/>
        <v>0.19603356216628529</v>
      </c>
      <c r="F94" s="27">
        <f>SUM(F92:F93)</f>
        <v>409</v>
      </c>
      <c r="G94" s="55">
        <f>F94/C94</f>
        <v>0.31197559115179252</v>
      </c>
      <c r="H94" s="27">
        <f>SUM(H92:H93)</f>
        <v>28</v>
      </c>
      <c r="I94" s="55">
        <f>H94/C94</f>
        <v>2.1357742181540809E-2</v>
      </c>
      <c r="J94" s="27">
        <f>SUM(J92:J93)</f>
        <v>187</v>
      </c>
      <c r="K94" s="55">
        <f>J94/C94</f>
        <v>0.14263920671243327</v>
      </c>
    </row>
    <row r="95" spans="1:11" ht="15.75" x14ac:dyDescent="0.25">
      <c r="A95" s="51" t="s">
        <v>89</v>
      </c>
      <c r="B95" s="47"/>
      <c r="C95" s="48"/>
      <c r="D95" s="48"/>
      <c r="E95" s="49"/>
      <c r="F95" s="48"/>
      <c r="G95" s="49"/>
      <c r="H95" s="50"/>
      <c r="I95" s="50"/>
      <c r="J95" s="50"/>
      <c r="K95" s="50"/>
    </row>
    <row r="96" spans="1:11" x14ac:dyDescent="0.25">
      <c r="A96" s="40" t="s">
        <v>62</v>
      </c>
    </row>
    <row r="98" spans="1:4" x14ac:dyDescent="0.25">
      <c r="A98" s="41" t="s">
        <v>115</v>
      </c>
    </row>
    <row r="99" spans="1:4" x14ac:dyDescent="0.25">
      <c r="B99" s="58" t="s">
        <v>17</v>
      </c>
      <c r="C99" s="58" t="s">
        <v>19</v>
      </c>
      <c r="D99" s="58" t="s">
        <v>64</v>
      </c>
    </row>
    <row r="100" spans="1:4" x14ac:dyDescent="0.25">
      <c r="A100" s="31" t="s">
        <v>65</v>
      </c>
      <c r="B100" s="42">
        <v>1727</v>
      </c>
      <c r="C100" s="42">
        <v>2705</v>
      </c>
      <c r="D100" s="42">
        <v>1311</v>
      </c>
    </row>
    <row r="101" spans="1:4" ht="30" x14ac:dyDescent="0.25">
      <c r="A101" s="34" t="s">
        <v>22</v>
      </c>
      <c r="B101" s="29" t="s">
        <v>123</v>
      </c>
      <c r="C101" s="29" t="s">
        <v>127</v>
      </c>
      <c r="D101" s="29" t="s">
        <v>131</v>
      </c>
    </row>
    <row r="102" spans="1:4" ht="30" x14ac:dyDescent="0.25">
      <c r="A102" s="34" t="s">
        <v>23</v>
      </c>
      <c r="B102" s="29" t="s">
        <v>124</v>
      </c>
      <c r="C102" s="29" t="s">
        <v>121</v>
      </c>
      <c r="D102" s="29" t="s">
        <v>132</v>
      </c>
    </row>
    <row r="103" spans="1:4" ht="30" x14ac:dyDescent="0.25">
      <c r="A103" s="34" t="s">
        <v>24</v>
      </c>
      <c r="B103" s="29" t="s">
        <v>126</v>
      </c>
      <c r="C103" s="29" t="s">
        <v>128</v>
      </c>
      <c r="D103" s="29" t="s">
        <v>133</v>
      </c>
    </row>
    <row r="104" spans="1:4" ht="30" x14ac:dyDescent="0.25">
      <c r="A104" s="34" t="s">
        <v>25</v>
      </c>
      <c r="B104" s="29" t="s">
        <v>125</v>
      </c>
      <c r="C104" s="29" t="s">
        <v>122</v>
      </c>
      <c r="D104" s="29" t="s">
        <v>134</v>
      </c>
    </row>
  </sheetData>
  <mergeCells count="42">
    <mergeCell ref="E4:E7"/>
    <mergeCell ref="F4:F7"/>
    <mergeCell ref="A8:A10"/>
    <mergeCell ref="A4:A7"/>
    <mergeCell ref="B4:B7"/>
    <mergeCell ref="C4:C7"/>
    <mergeCell ref="D4:D7"/>
    <mergeCell ref="G4:G7"/>
    <mergeCell ref="H4:H7"/>
    <mergeCell ref="I4:I7"/>
    <mergeCell ref="J4:J7"/>
    <mergeCell ref="K4:K7"/>
    <mergeCell ref="H35:H38"/>
    <mergeCell ref="I35:I38"/>
    <mergeCell ref="J35:J38"/>
    <mergeCell ref="A11:A15"/>
    <mergeCell ref="A16:A28"/>
    <mergeCell ref="A35:A38"/>
    <mergeCell ref="B35:B38"/>
    <mergeCell ref="C35:C38"/>
    <mergeCell ref="D35:D38"/>
    <mergeCell ref="J66:J69"/>
    <mergeCell ref="K66:K69"/>
    <mergeCell ref="A70:A73"/>
    <mergeCell ref="K35:K38"/>
    <mergeCell ref="A39:A42"/>
    <mergeCell ref="A43:A47"/>
    <mergeCell ref="A48:A60"/>
    <mergeCell ref="A66:A69"/>
    <mergeCell ref="B66:B69"/>
    <mergeCell ref="C66:C69"/>
    <mergeCell ref="D66:D69"/>
    <mergeCell ref="E66:E69"/>
    <mergeCell ref="F66:F69"/>
    <mergeCell ref="E35:E38"/>
    <mergeCell ref="F35:F38"/>
    <mergeCell ref="G35:G38"/>
    <mergeCell ref="A74:A78"/>
    <mergeCell ref="A79:A91"/>
    <mergeCell ref="G66:G69"/>
    <mergeCell ref="H66:H69"/>
    <mergeCell ref="I66:I6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N104"/>
  <sheetViews>
    <sheetView zoomScaleNormal="100" workbookViewId="0">
      <selection activeCell="C28" sqref="C28"/>
    </sheetView>
  </sheetViews>
  <sheetFormatPr defaultRowHeight="15" x14ac:dyDescent="0.25"/>
  <cols>
    <col min="1" max="1" width="22.85546875" customWidth="1"/>
    <col min="2" max="2" width="27.42578125" customWidth="1"/>
    <col min="3" max="3" width="14.28515625" customWidth="1"/>
    <col min="4" max="4" width="17.85546875" customWidth="1"/>
    <col min="5" max="5" width="14.5703125" customWidth="1"/>
    <col min="6" max="6" width="12.5703125" customWidth="1"/>
    <col min="7" max="7" width="14.7109375" customWidth="1"/>
    <col min="8" max="8" width="10.28515625" customWidth="1"/>
    <col min="9" max="9" width="12.28515625" customWidth="1"/>
    <col min="10" max="10" width="11.7109375" customWidth="1"/>
    <col min="11" max="11" width="12.5703125" customWidth="1"/>
    <col min="12" max="14" width="9.140625" style="53"/>
  </cols>
  <sheetData>
    <row r="1" spans="1:11" ht="20.25" customHeight="1" x14ac:dyDescent="0.25">
      <c r="A1" s="28" t="s">
        <v>16</v>
      </c>
    </row>
    <row r="3" spans="1:11" x14ac:dyDescent="0.25">
      <c r="A3" s="14" t="s">
        <v>49</v>
      </c>
    </row>
    <row r="4" spans="1:11" ht="15" customHeight="1" x14ac:dyDescent="0.25">
      <c r="A4" s="64" t="s">
        <v>1</v>
      </c>
      <c r="B4" s="64" t="s">
        <v>2</v>
      </c>
      <c r="C4" s="65" t="s">
        <v>91</v>
      </c>
      <c r="D4" s="65" t="s">
        <v>96</v>
      </c>
      <c r="E4" s="65" t="s">
        <v>98</v>
      </c>
      <c r="F4" s="65" t="s">
        <v>100</v>
      </c>
      <c r="G4" s="65" t="s">
        <v>101</v>
      </c>
      <c r="H4" s="65" t="s">
        <v>102</v>
      </c>
      <c r="I4" s="65" t="s">
        <v>103</v>
      </c>
      <c r="J4" s="65" t="s">
        <v>97</v>
      </c>
      <c r="K4" s="65" t="s">
        <v>99</v>
      </c>
    </row>
    <row r="5" spans="1:11" x14ac:dyDescent="0.25">
      <c r="A5" s="64"/>
      <c r="B5" s="64"/>
      <c r="C5" s="66"/>
      <c r="D5" s="66"/>
      <c r="E5" s="66"/>
      <c r="F5" s="66"/>
      <c r="G5" s="66"/>
      <c r="H5" s="66"/>
      <c r="I5" s="66"/>
      <c r="J5" s="66"/>
      <c r="K5" s="66"/>
    </row>
    <row r="6" spans="1:11" ht="15" customHeight="1" x14ac:dyDescent="0.25">
      <c r="A6" s="64"/>
      <c r="B6" s="64"/>
      <c r="C6" s="66"/>
      <c r="D6" s="66"/>
      <c r="E6" s="66"/>
      <c r="F6" s="66"/>
      <c r="G6" s="66"/>
      <c r="H6" s="66"/>
      <c r="I6" s="66"/>
      <c r="J6" s="66"/>
      <c r="K6" s="66"/>
    </row>
    <row r="7" spans="1:11" x14ac:dyDescent="0.25">
      <c r="A7" s="64"/>
      <c r="B7" s="64"/>
      <c r="C7" s="67"/>
      <c r="D7" s="67"/>
      <c r="E7" s="67"/>
      <c r="F7" s="67"/>
      <c r="G7" s="67"/>
      <c r="H7" s="67"/>
      <c r="I7" s="67"/>
      <c r="J7" s="67"/>
      <c r="K7" s="67"/>
    </row>
    <row r="8" spans="1:11" x14ac:dyDescent="0.25">
      <c r="A8" s="64" t="s">
        <v>3</v>
      </c>
      <c r="B8" s="44" t="s">
        <v>66</v>
      </c>
      <c r="C8" s="15">
        <v>740</v>
      </c>
      <c r="D8" s="15">
        <v>293</v>
      </c>
      <c r="E8" s="16">
        <f>D8/C8</f>
        <v>0.39594594594594595</v>
      </c>
      <c r="F8" s="15">
        <v>332</v>
      </c>
      <c r="G8" s="16">
        <f t="shared" ref="G8:G31" si="0">F8/C8</f>
        <v>0.44864864864864867</v>
      </c>
      <c r="H8" s="15">
        <v>52</v>
      </c>
      <c r="I8" s="16">
        <f>H8/C8</f>
        <v>7.0270270270270274E-2</v>
      </c>
      <c r="J8" s="15">
        <v>53</v>
      </c>
      <c r="K8" s="16">
        <f>J8/C8</f>
        <v>7.1621621621621626E-2</v>
      </c>
    </row>
    <row r="9" spans="1:11" x14ac:dyDescent="0.25">
      <c r="A9" s="64"/>
      <c r="B9" s="30" t="s">
        <v>67</v>
      </c>
      <c r="C9" s="15">
        <v>343</v>
      </c>
      <c r="D9" s="15">
        <v>136</v>
      </c>
      <c r="E9" s="16">
        <f t="shared" ref="E9:E31" si="1">D9/C9</f>
        <v>0.39650145772594753</v>
      </c>
      <c r="F9" s="15">
        <v>157</v>
      </c>
      <c r="G9" s="16">
        <f t="shared" si="0"/>
        <v>0.45772594752186591</v>
      </c>
      <c r="H9" s="15">
        <v>19</v>
      </c>
      <c r="I9" s="16">
        <f t="shared" ref="I9:I31" si="2">H9/C9</f>
        <v>5.5393586005830907E-2</v>
      </c>
      <c r="J9" s="15">
        <v>20</v>
      </c>
      <c r="K9" s="16">
        <f t="shared" ref="K9:K31" si="3">J9/C9</f>
        <v>5.8309037900874633E-2</v>
      </c>
    </row>
    <row r="10" spans="1:11" x14ac:dyDescent="0.25">
      <c r="A10" s="64"/>
      <c r="B10" s="45" t="s">
        <v>4</v>
      </c>
      <c r="C10" s="45">
        <v>1083</v>
      </c>
      <c r="D10" s="45">
        <v>429</v>
      </c>
      <c r="E10" s="19">
        <f t="shared" si="1"/>
        <v>0.39612188365650969</v>
      </c>
      <c r="F10" s="45">
        <v>489</v>
      </c>
      <c r="G10" s="19">
        <f t="shared" si="0"/>
        <v>0.45152354570637121</v>
      </c>
      <c r="H10" s="45">
        <v>71</v>
      </c>
      <c r="I10" s="19">
        <f t="shared" si="2"/>
        <v>6.5558633425669435E-2</v>
      </c>
      <c r="J10" s="45">
        <v>73</v>
      </c>
      <c r="K10" s="19">
        <f t="shared" si="3"/>
        <v>6.7405355493998148E-2</v>
      </c>
    </row>
    <row r="11" spans="1:11" x14ac:dyDescent="0.25">
      <c r="A11" s="64" t="s">
        <v>5</v>
      </c>
      <c r="B11" s="30" t="s">
        <v>68</v>
      </c>
      <c r="C11" s="15">
        <v>110</v>
      </c>
      <c r="D11" s="15">
        <v>15</v>
      </c>
      <c r="E11" s="16">
        <f t="shared" si="1"/>
        <v>0.13636363636363635</v>
      </c>
      <c r="F11" s="15">
        <v>19</v>
      </c>
      <c r="G11" s="16">
        <f t="shared" si="0"/>
        <v>0.17272727272727273</v>
      </c>
      <c r="H11" s="15">
        <v>4</v>
      </c>
      <c r="I11" s="16">
        <f t="shared" si="2"/>
        <v>3.6363636363636362E-2</v>
      </c>
      <c r="J11" s="15">
        <v>5</v>
      </c>
      <c r="K11" s="16">
        <f t="shared" si="3"/>
        <v>4.5454545454545456E-2</v>
      </c>
    </row>
    <row r="12" spans="1:11" x14ac:dyDescent="0.25">
      <c r="A12" s="64"/>
      <c r="B12" s="30" t="s">
        <v>69</v>
      </c>
      <c r="C12" s="15">
        <v>24</v>
      </c>
      <c r="D12" s="15">
        <v>5</v>
      </c>
      <c r="E12" s="16">
        <f t="shared" si="1"/>
        <v>0.20833333333333334</v>
      </c>
      <c r="F12" s="15">
        <v>6</v>
      </c>
      <c r="G12" s="16">
        <f t="shared" si="0"/>
        <v>0.25</v>
      </c>
      <c r="H12" s="15">
        <v>0</v>
      </c>
      <c r="I12" s="16">
        <f t="shared" si="2"/>
        <v>0</v>
      </c>
      <c r="J12" s="15">
        <v>0</v>
      </c>
      <c r="K12" s="16">
        <f t="shared" si="3"/>
        <v>0</v>
      </c>
    </row>
    <row r="13" spans="1:11" x14ac:dyDescent="0.25">
      <c r="A13" s="64"/>
      <c r="B13" s="46" t="s">
        <v>85</v>
      </c>
      <c r="C13" s="15">
        <v>134</v>
      </c>
      <c r="D13" s="15">
        <v>43</v>
      </c>
      <c r="E13" s="16">
        <f t="shared" si="1"/>
        <v>0.32089552238805968</v>
      </c>
      <c r="F13" s="15">
        <v>52</v>
      </c>
      <c r="G13" s="16">
        <f t="shared" si="0"/>
        <v>0.38805970149253732</v>
      </c>
      <c r="H13" s="15">
        <v>1</v>
      </c>
      <c r="I13" s="16">
        <f t="shared" si="2"/>
        <v>7.462686567164179E-3</v>
      </c>
      <c r="J13" s="15">
        <v>1</v>
      </c>
      <c r="K13" s="16">
        <f t="shared" si="3"/>
        <v>7.462686567164179E-3</v>
      </c>
    </row>
    <row r="14" spans="1:11" x14ac:dyDescent="0.25">
      <c r="A14" s="64"/>
      <c r="B14" s="30" t="s">
        <v>70</v>
      </c>
      <c r="C14" s="15">
        <v>128</v>
      </c>
      <c r="D14" s="15">
        <v>23</v>
      </c>
      <c r="E14" s="16">
        <f t="shared" si="1"/>
        <v>0.1796875</v>
      </c>
      <c r="F14" s="15">
        <v>30</v>
      </c>
      <c r="G14" s="16">
        <f t="shared" si="0"/>
        <v>0.234375</v>
      </c>
      <c r="H14" s="15">
        <v>3</v>
      </c>
      <c r="I14" s="16">
        <f t="shared" si="2"/>
        <v>2.34375E-2</v>
      </c>
      <c r="J14" s="15">
        <v>4</v>
      </c>
      <c r="K14" s="16">
        <f t="shared" si="3"/>
        <v>3.125E-2</v>
      </c>
    </row>
    <row r="15" spans="1:11" x14ac:dyDescent="0.25">
      <c r="A15" s="64"/>
      <c r="B15" s="45" t="s">
        <v>6</v>
      </c>
      <c r="C15" s="45">
        <v>396</v>
      </c>
      <c r="D15" s="45">
        <v>86</v>
      </c>
      <c r="E15" s="19">
        <f t="shared" si="1"/>
        <v>0.21717171717171718</v>
      </c>
      <c r="F15" s="45">
        <v>107</v>
      </c>
      <c r="G15" s="19">
        <f t="shared" si="0"/>
        <v>0.27020202020202022</v>
      </c>
      <c r="H15" s="45">
        <v>8</v>
      </c>
      <c r="I15" s="19">
        <f t="shared" si="2"/>
        <v>2.0202020202020204E-2</v>
      </c>
      <c r="J15" s="45">
        <v>10</v>
      </c>
      <c r="K15" s="19">
        <f t="shared" si="3"/>
        <v>2.5252525252525252E-2</v>
      </c>
    </row>
    <row r="16" spans="1:11" x14ac:dyDescent="0.25">
      <c r="A16" s="64" t="s">
        <v>7</v>
      </c>
      <c r="B16" s="30" t="s">
        <v>71</v>
      </c>
      <c r="C16" s="15">
        <v>2</v>
      </c>
      <c r="D16" s="15">
        <v>0</v>
      </c>
      <c r="E16" s="16">
        <f t="shared" si="1"/>
        <v>0</v>
      </c>
      <c r="F16" s="15">
        <v>0</v>
      </c>
      <c r="G16" s="16">
        <f t="shared" si="0"/>
        <v>0</v>
      </c>
      <c r="H16" s="15">
        <v>0</v>
      </c>
      <c r="I16" s="16">
        <f t="shared" si="2"/>
        <v>0</v>
      </c>
      <c r="J16" s="15">
        <v>0</v>
      </c>
      <c r="K16" s="16">
        <f t="shared" si="3"/>
        <v>0</v>
      </c>
    </row>
    <row r="17" spans="1:11" x14ac:dyDescent="0.25">
      <c r="A17" s="64"/>
      <c r="B17" s="30" t="s">
        <v>72</v>
      </c>
      <c r="C17" s="15">
        <v>9</v>
      </c>
      <c r="D17" s="15">
        <v>2</v>
      </c>
      <c r="E17" s="16">
        <f t="shared" si="1"/>
        <v>0.22222222222222221</v>
      </c>
      <c r="F17" s="15">
        <v>3</v>
      </c>
      <c r="G17" s="16">
        <f t="shared" si="0"/>
        <v>0.33333333333333331</v>
      </c>
      <c r="H17" s="15">
        <v>0</v>
      </c>
      <c r="I17" s="16">
        <f t="shared" si="2"/>
        <v>0</v>
      </c>
      <c r="J17" s="15">
        <v>0</v>
      </c>
      <c r="K17" s="16">
        <f t="shared" si="3"/>
        <v>0</v>
      </c>
    </row>
    <row r="18" spans="1:11" x14ac:dyDescent="0.25">
      <c r="A18" s="64"/>
      <c r="B18" s="30" t="s">
        <v>73</v>
      </c>
      <c r="C18" s="15">
        <v>12</v>
      </c>
      <c r="D18" s="15">
        <v>4</v>
      </c>
      <c r="E18" s="16">
        <f t="shared" si="1"/>
        <v>0.33333333333333331</v>
      </c>
      <c r="F18" s="15">
        <v>4</v>
      </c>
      <c r="G18" s="16">
        <f t="shared" si="0"/>
        <v>0.33333333333333331</v>
      </c>
      <c r="H18" s="15">
        <v>2</v>
      </c>
      <c r="I18" s="16">
        <f t="shared" si="2"/>
        <v>0.16666666666666666</v>
      </c>
      <c r="J18" s="15">
        <v>2</v>
      </c>
      <c r="K18" s="16">
        <f t="shared" si="3"/>
        <v>0.16666666666666666</v>
      </c>
    </row>
    <row r="19" spans="1:11" x14ac:dyDescent="0.25">
      <c r="A19" s="64"/>
      <c r="B19" s="30" t="s">
        <v>74</v>
      </c>
      <c r="C19" s="15">
        <v>11</v>
      </c>
      <c r="D19" s="15">
        <v>2</v>
      </c>
      <c r="E19" s="16">
        <f t="shared" si="1"/>
        <v>0.18181818181818182</v>
      </c>
      <c r="F19" s="15">
        <v>3</v>
      </c>
      <c r="G19" s="16">
        <f t="shared" si="0"/>
        <v>0.27272727272727271</v>
      </c>
      <c r="H19" s="15">
        <v>0</v>
      </c>
      <c r="I19" s="16">
        <f t="shared" si="2"/>
        <v>0</v>
      </c>
      <c r="J19" s="15">
        <v>0</v>
      </c>
      <c r="K19" s="16">
        <f t="shared" si="3"/>
        <v>0</v>
      </c>
    </row>
    <row r="20" spans="1:11" x14ac:dyDescent="0.25">
      <c r="A20" s="64"/>
      <c r="B20" s="30" t="s">
        <v>75</v>
      </c>
      <c r="C20" s="15">
        <v>24</v>
      </c>
      <c r="D20" s="15">
        <v>11</v>
      </c>
      <c r="E20" s="16">
        <f t="shared" si="1"/>
        <v>0.45833333333333331</v>
      </c>
      <c r="F20" s="15">
        <v>13</v>
      </c>
      <c r="G20" s="16">
        <f t="shared" si="0"/>
        <v>0.54166666666666663</v>
      </c>
      <c r="H20" s="15">
        <v>0</v>
      </c>
      <c r="I20" s="16">
        <f t="shared" si="2"/>
        <v>0</v>
      </c>
      <c r="J20" s="15">
        <v>0</v>
      </c>
      <c r="K20" s="16">
        <f t="shared" si="3"/>
        <v>0</v>
      </c>
    </row>
    <row r="21" spans="1:11" x14ac:dyDescent="0.25">
      <c r="A21" s="64"/>
      <c r="B21" s="30" t="s">
        <v>76</v>
      </c>
      <c r="C21" s="15">
        <v>10</v>
      </c>
      <c r="D21" s="15">
        <v>1</v>
      </c>
      <c r="E21" s="16">
        <f t="shared" si="1"/>
        <v>0.1</v>
      </c>
      <c r="F21" s="15">
        <v>1</v>
      </c>
      <c r="G21" s="16">
        <f t="shared" si="0"/>
        <v>0.1</v>
      </c>
      <c r="H21" s="15">
        <v>0</v>
      </c>
      <c r="I21" s="16">
        <f t="shared" si="2"/>
        <v>0</v>
      </c>
      <c r="J21" s="15">
        <v>0</v>
      </c>
      <c r="K21" s="16">
        <f t="shared" si="3"/>
        <v>0</v>
      </c>
    </row>
    <row r="22" spans="1:11" x14ac:dyDescent="0.25">
      <c r="A22" s="64"/>
      <c r="B22" s="30" t="s">
        <v>77</v>
      </c>
      <c r="C22" s="15">
        <v>39</v>
      </c>
      <c r="D22" s="15">
        <v>11</v>
      </c>
      <c r="E22" s="16">
        <f t="shared" si="1"/>
        <v>0.28205128205128205</v>
      </c>
      <c r="F22" s="15">
        <v>12</v>
      </c>
      <c r="G22" s="16">
        <f t="shared" si="0"/>
        <v>0.30769230769230771</v>
      </c>
      <c r="H22" s="15">
        <v>1</v>
      </c>
      <c r="I22" s="16">
        <f t="shared" si="2"/>
        <v>2.564102564102564E-2</v>
      </c>
      <c r="J22" s="15">
        <v>1</v>
      </c>
      <c r="K22" s="16">
        <f t="shared" si="3"/>
        <v>2.564102564102564E-2</v>
      </c>
    </row>
    <row r="23" spans="1:11" x14ac:dyDescent="0.25">
      <c r="A23" s="64"/>
      <c r="B23" s="30" t="s">
        <v>78</v>
      </c>
      <c r="C23" s="15">
        <v>20</v>
      </c>
      <c r="D23" s="15">
        <v>7</v>
      </c>
      <c r="E23" s="16">
        <f t="shared" si="1"/>
        <v>0.35</v>
      </c>
      <c r="F23" s="15">
        <v>7</v>
      </c>
      <c r="G23" s="16">
        <f t="shared" si="0"/>
        <v>0.35</v>
      </c>
      <c r="H23" s="15">
        <v>1</v>
      </c>
      <c r="I23" s="16">
        <f t="shared" si="2"/>
        <v>0.05</v>
      </c>
      <c r="J23" s="15">
        <v>1</v>
      </c>
      <c r="K23" s="16">
        <f t="shared" si="3"/>
        <v>0.05</v>
      </c>
    </row>
    <row r="24" spans="1:11" x14ac:dyDescent="0.25">
      <c r="A24" s="64"/>
      <c r="B24" s="30" t="s">
        <v>79</v>
      </c>
      <c r="C24" s="15">
        <v>16</v>
      </c>
      <c r="D24" s="15">
        <v>4</v>
      </c>
      <c r="E24" s="16">
        <f t="shared" si="1"/>
        <v>0.25</v>
      </c>
      <c r="F24" s="15">
        <v>5</v>
      </c>
      <c r="G24" s="16">
        <f t="shared" si="0"/>
        <v>0.3125</v>
      </c>
      <c r="H24" s="15">
        <v>0</v>
      </c>
      <c r="I24" s="16">
        <f t="shared" si="2"/>
        <v>0</v>
      </c>
      <c r="J24" s="15">
        <v>0</v>
      </c>
      <c r="K24" s="16">
        <f t="shared" si="3"/>
        <v>0</v>
      </c>
    </row>
    <row r="25" spans="1:11" x14ac:dyDescent="0.25">
      <c r="A25" s="64"/>
      <c r="B25" s="30" t="s">
        <v>80</v>
      </c>
      <c r="C25" s="15">
        <v>12</v>
      </c>
      <c r="D25" s="15">
        <v>4</v>
      </c>
      <c r="E25" s="16">
        <f t="shared" si="1"/>
        <v>0.33333333333333331</v>
      </c>
      <c r="F25" s="15">
        <v>4</v>
      </c>
      <c r="G25" s="16">
        <f t="shared" si="0"/>
        <v>0.33333333333333331</v>
      </c>
      <c r="H25" s="15">
        <v>0</v>
      </c>
      <c r="I25" s="16">
        <f t="shared" si="2"/>
        <v>0</v>
      </c>
      <c r="J25" s="15">
        <v>0</v>
      </c>
      <c r="K25" s="16">
        <f t="shared" si="3"/>
        <v>0</v>
      </c>
    </row>
    <row r="26" spans="1:11" x14ac:dyDescent="0.25">
      <c r="A26" s="64"/>
      <c r="B26" s="30" t="s">
        <v>81</v>
      </c>
      <c r="C26" s="15">
        <v>12</v>
      </c>
      <c r="D26" s="15">
        <v>3</v>
      </c>
      <c r="E26" s="16">
        <f t="shared" si="1"/>
        <v>0.25</v>
      </c>
      <c r="F26" s="15">
        <v>3</v>
      </c>
      <c r="G26" s="16">
        <f t="shared" si="0"/>
        <v>0.25</v>
      </c>
      <c r="H26" s="15">
        <v>2</v>
      </c>
      <c r="I26" s="16">
        <f t="shared" si="2"/>
        <v>0.16666666666666666</v>
      </c>
      <c r="J26" s="15">
        <v>2</v>
      </c>
      <c r="K26" s="16">
        <f t="shared" si="3"/>
        <v>0.16666666666666666</v>
      </c>
    </row>
    <row r="27" spans="1:11" x14ac:dyDescent="0.25">
      <c r="A27" s="64"/>
      <c r="B27" s="30" t="s">
        <v>82</v>
      </c>
      <c r="C27" s="15">
        <v>37</v>
      </c>
      <c r="D27" s="15">
        <v>13</v>
      </c>
      <c r="E27" s="16">
        <f t="shared" si="1"/>
        <v>0.35135135135135137</v>
      </c>
      <c r="F27" s="15">
        <v>14</v>
      </c>
      <c r="G27" s="16">
        <f t="shared" si="0"/>
        <v>0.3783783783783784</v>
      </c>
      <c r="H27" s="15">
        <v>1</v>
      </c>
      <c r="I27" s="16">
        <f t="shared" si="2"/>
        <v>2.7027027027027029E-2</v>
      </c>
      <c r="J27" s="15">
        <v>1</v>
      </c>
      <c r="K27" s="16">
        <f t="shared" si="3"/>
        <v>2.7027027027027029E-2</v>
      </c>
    </row>
    <row r="28" spans="1:11" x14ac:dyDescent="0.25">
      <c r="A28" s="64"/>
      <c r="B28" s="17" t="s">
        <v>8</v>
      </c>
      <c r="C28" s="18">
        <f t="shared" ref="C28:D28" si="4">SUM(C16:C27)</f>
        <v>204</v>
      </c>
      <c r="D28" s="18">
        <f t="shared" si="4"/>
        <v>62</v>
      </c>
      <c r="E28" s="19">
        <f t="shared" si="1"/>
        <v>0.30392156862745096</v>
      </c>
      <c r="F28" s="18">
        <f>SUM(F16:F27)</f>
        <v>69</v>
      </c>
      <c r="G28" s="19">
        <f t="shared" si="0"/>
        <v>0.33823529411764708</v>
      </c>
      <c r="H28" s="18">
        <f t="shared" ref="H28" si="5">SUM(H16:H27)</f>
        <v>7</v>
      </c>
      <c r="I28" s="19">
        <f t="shared" si="2"/>
        <v>3.4313725490196081E-2</v>
      </c>
      <c r="J28" s="18">
        <f>SUM(J16:J27)</f>
        <v>7</v>
      </c>
      <c r="K28" s="19">
        <f t="shared" si="3"/>
        <v>3.4313725490196081E-2</v>
      </c>
    </row>
    <row r="29" spans="1:11" x14ac:dyDescent="0.25">
      <c r="A29" s="20" t="s">
        <v>9</v>
      </c>
      <c r="B29" s="21"/>
      <c r="C29" s="22">
        <f>SUM(C10,C15,C28)</f>
        <v>1683</v>
      </c>
      <c r="D29" s="22">
        <f>SUM(D10,D15,D28)</f>
        <v>577</v>
      </c>
      <c r="E29" s="19">
        <f t="shared" si="1"/>
        <v>0.34284016636957815</v>
      </c>
      <c r="F29" s="22">
        <f>SUM(F10,F15,F28)</f>
        <v>665</v>
      </c>
      <c r="G29" s="19">
        <f t="shared" si="0"/>
        <v>0.39512774806892453</v>
      </c>
      <c r="H29" s="22">
        <f>SUM(H10,H15,H28)</f>
        <v>86</v>
      </c>
      <c r="I29" s="19">
        <f t="shared" si="2"/>
        <v>5.1099227569815803E-2</v>
      </c>
      <c r="J29" s="22">
        <f>SUM(J10,J15,J28)</f>
        <v>90</v>
      </c>
      <c r="K29" s="19">
        <f t="shared" si="3"/>
        <v>5.3475935828877004E-2</v>
      </c>
    </row>
    <row r="30" spans="1:11" ht="30" x14ac:dyDescent="0.25">
      <c r="A30" s="23" t="s">
        <v>10</v>
      </c>
      <c r="B30" s="24" t="s">
        <v>11</v>
      </c>
      <c r="C30" s="22">
        <f>C31-C29</f>
        <v>13</v>
      </c>
      <c r="D30" s="22">
        <f>D31-D29</f>
        <v>8</v>
      </c>
      <c r="E30" s="19">
        <f t="shared" si="1"/>
        <v>0.61538461538461542</v>
      </c>
      <c r="F30" s="22">
        <f>F31-F29</f>
        <v>10</v>
      </c>
      <c r="G30" s="19">
        <f t="shared" si="0"/>
        <v>0.76923076923076927</v>
      </c>
      <c r="H30" s="22">
        <f>H31-H29</f>
        <v>4</v>
      </c>
      <c r="I30" s="19">
        <f t="shared" si="2"/>
        <v>0.30769230769230771</v>
      </c>
      <c r="J30" s="22">
        <f>J31-J29</f>
        <v>5</v>
      </c>
      <c r="K30" s="19">
        <f t="shared" si="3"/>
        <v>0.38461538461538464</v>
      </c>
    </row>
    <row r="31" spans="1:11" ht="15.75" x14ac:dyDescent="0.25">
      <c r="A31" s="25" t="s">
        <v>9</v>
      </c>
      <c r="B31" s="26" t="s">
        <v>12</v>
      </c>
      <c r="C31" s="27">
        <v>1696</v>
      </c>
      <c r="D31" s="27">
        <v>585</v>
      </c>
      <c r="E31" s="55">
        <f t="shared" si="1"/>
        <v>0.34492924528301888</v>
      </c>
      <c r="F31" s="27">
        <v>675</v>
      </c>
      <c r="G31" s="55">
        <f t="shared" si="0"/>
        <v>0.39799528301886794</v>
      </c>
      <c r="H31" s="27">
        <v>90</v>
      </c>
      <c r="I31" s="55">
        <f t="shared" si="2"/>
        <v>5.3066037735849059E-2</v>
      </c>
      <c r="J31" s="27">
        <v>95</v>
      </c>
      <c r="K31" s="55">
        <f t="shared" si="3"/>
        <v>5.6014150943396228E-2</v>
      </c>
    </row>
    <row r="32" spans="1:11" ht="15.75" x14ac:dyDescent="0.25">
      <c r="A32" s="57" t="s">
        <v>116</v>
      </c>
      <c r="B32" s="47"/>
      <c r="C32" s="48"/>
      <c r="D32" s="48"/>
      <c r="E32" s="49"/>
      <c r="F32" s="48"/>
      <c r="G32" s="49"/>
      <c r="H32" s="50"/>
      <c r="I32" s="50"/>
      <c r="J32" s="50"/>
      <c r="K32" s="50"/>
    </row>
    <row r="34" spans="1:11" x14ac:dyDescent="0.25">
      <c r="A34" s="14" t="s">
        <v>54</v>
      </c>
    </row>
    <row r="35" spans="1:11" ht="15" customHeight="1" x14ac:dyDescent="0.25">
      <c r="A35" s="64" t="s">
        <v>1</v>
      </c>
      <c r="B35" s="64" t="s">
        <v>2</v>
      </c>
      <c r="C35" s="65" t="s">
        <v>92</v>
      </c>
      <c r="D35" s="65" t="s">
        <v>96</v>
      </c>
      <c r="E35" s="65" t="s">
        <v>98</v>
      </c>
      <c r="F35" s="65" t="s">
        <v>100</v>
      </c>
      <c r="G35" s="65" t="s">
        <v>101</v>
      </c>
      <c r="H35" s="65" t="s">
        <v>102</v>
      </c>
      <c r="I35" s="65" t="s">
        <v>103</v>
      </c>
      <c r="J35" s="65" t="s">
        <v>97</v>
      </c>
      <c r="K35" s="65" t="s">
        <v>99</v>
      </c>
    </row>
    <row r="36" spans="1:11" x14ac:dyDescent="0.25">
      <c r="A36" s="64"/>
      <c r="B36" s="64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5">
      <c r="A37" s="64"/>
      <c r="B37" s="64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25">
      <c r="A38" s="64"/>
      <c r="B38" s="64"/>
      <c r="C38" s="67"/>
      <c r="D38" s="67"/>
      <c r="E38" s="67"/>
      <c r="F38" s="67"/>
      <c r="G38" s="67"/>
      <c r="H38" s="67"/>
      <c r="I38" s="67"/>
      <c r="J38" s="67"/>
      <c r="K38" s="67"/>
    </row>
    <row r="39" spans="1:11" x14ac:dyDescent="0.25">
      <c r="A39" s="64" t="s">
        <v>3</v>
      </c>
      <c r="B39" s="44" t="s">
        <v>66</v>
      </c>
      <c r="C39" s="15">
        <v>601</v>
      </c>
      <c r="D39" s="15">
        <v>185</v>
      </c>
      <c r="E39" s="16">
        <f>D39/C39</f>
        <v>0.30782029950083195</v>
      </c>
      <c r="F39" s="15">
        <v>268</v>
      </c>
      <c r="G39" s="16">
        <f>F39/C39</f>
        <v>0.44592346089850249</v>
      </c>
      <c r="H39" s="15">
        <v>15</v>
      </c>
      <c r="I39" s="16">
        <f>H39/C39</f>
        <v>2.4958402662229616E-2</v>
      </c>
      <c r="J39" s="15">
        <v>17</v>
      </c>
      <c r="K39" s="16">
        <f>J39/C39</f>
        <v>2.8286189683860232E-2</v>
      </c>
    </row>
    <row r="40" spans="1:11" x14ac:dyDescent="0.25">
      <c r="A40" s="64"/>
      <c r="B40" s="44" t="s">
        <v>90</v>
      </c>
      <c r="C40" s="15">
        <v>4</v>
      </c>
      <c r="D40" s="15">
        <v>1</v>
      </c>
      <c r="E40" s="16">
        <f t="shared" ref="E40:E62" si="6">D40/C40</f>
        <v>0.25</v>
      </c>
      <c r="F40" s="15">
        <v>1</v>
      </c>
      <c r="G40" s="16">
        <f t="shared" ref="G40:G61" si="7">F40/C40</f>
        <v>0.25</v>
      </c>
      <c r="H40" s="15">
        <v>0</v>
      </c>
      <c r="I40" s="16">
        <f t="shared" ref="I40:I61" si="8">H40/C40</f>
        <v>0</v>
      </c>
      <c r="J40" s="15">
        <v>0</v>
      </c>
      <c r="K40" s="16">
        <f t="shared" ref="K40:K61" si="9">J40/C40</f>
        <v>0</v>
      </c>
    </row>
    <row r="41" spans="1:11" x14ac:dyDescent="0.25">
      <c r="A41" s="64"/>
      <c r="B41" s="30" t="s">
        <v>67</v>
      </c>
      <c r="C41" s="30">
        <v>360</v>
      </c>
      <c r="D41" s="30">
        <v>110</v>
      </c>
      <c r="E41" s="54">
        <f t="shared" si="6"/>
        <v>0.30555555555555558</v>
      </c>
      <c r="F41" s="30">
        <v>160</v>
      </c>
      <c r="G41" s="54">
        <f t="shared" si="7"/>
        <v>0.44444444444444442</v>
      </c>
      <c r="H41" s="30">
        <v>12</v>
      </c>
      <c r="I41" s="54">
        <f t="shared" si="8"/>
        <v>3.3333333333333333E-2</v>
      </c>
      <c r="J41" s="30">
        <v>16</v>
      </c>
      <c r="K41" s="54">
        <f t="shared" si="9"/>
        <v>4.4444444444444446E-2</v>
      </c>
    </row>
    <row r="42" spans="1:11" x14ac:dyDescent="0.25">
      <c r="A42" s="64"/>
      <c r="B42" s="45" t="s">
        <v>4</v>
      </c>
      <c r="C42" s="45">
        <v>965</v>
      </c>
      <c r="D42" s="45">
        <v>296</v>
      </c>
      <c r="E42" s="19">
        <f t="shared" si="6"/>
        <v>0.30673575129533681</v>
      </c>
      <c r="F42" s="45">
        <v>429</v>
      </c>
      <c r="G42" s="19">
        <f t="shared" si="7"/>
        <v>0.44455958549222796</v>
      </c>
      <c r="H42" s="45">
        <v>27</v>
      </c>
      <c r="I42" s="19">
        <f t="shared" si="8"/>
        <v>2.7979274611398965E-2</v>
      </c>
      <c r="J42" s="45">
        <v>33</v>
      </c>
      <c r="K42" s="19">
        <f t="shared" si="9"/>
        <v>3.4196891191709843E-2</v>
      </c>
    </row>
    <row r="43" spans="1:11" x14ac:dyDescent="0.25">
      <c r="A43" s="64" t="s">
        <v>5</v>
      </c>
      <c r="B43" s="30" t="s">
        <v>68</v>
      </c>
      <c r="C43" s="15">
        <v>375</v>
      </c>
      <c r="D43" s="15">
        <v>120</v>
      </c>
      <c r="E43" s="16">
        <f t="shared" si="6"/>
        <v>0.32</v>
      </c>
      <c r="F43" s="15">
        <v>181</v>
      </c>
      <c r="G43" s="16">
        <f t="shared" si="7"/>
        <v>0.48266666666666669</v>
      </c>
      <c r="H43" s="15">
        <v>35</v>
      </c>
      <c r="I43" s="16">
        <f t="shared" si="8"/>
        <v>9.3333333333333338E-2</v>
      </c>
      <c r="J43" s="15">
        <v>50</v>
      </c>
      <c r="K43" s="16">
        <f t="shared" si="9"/>
        <v>0.13333333333333333</v>
      </c>
    </row>
    <row r="44" spans="1:11" x14ac:dyDescent="0.25">
      <c r="A44" s="64"/>
      <c r="B44" s="30" t="s">
        <v>69</v>
      </c>
      <c r="C44" s="15">
        <v>275</v>
      </c>
      <c r="D44" s="15">
        <v>95</v>
      </c>
      <c r="E44" s="16">
        <f t="shared" si="6"/>
        <v>0.34545454545454546</v>
      </c>
      <c r="F44" s="15">
        <v>139</v>
      </c>
      <c r="G44" s="16">
        <f t="shared" si="7"/>
        <v>0.50545454545454549</v>
      </c>
      <c r="H44" s="15">
        <v>6</v>
      </c>
      <c r="I44" s="16">
        <f t="shared" si="8"/>
        <v>2.181818181818182E-2</v>
      </c>
      <c r="J44" s="15">
        <v>7</v>
      </c>
      <c r="K44" s="16">
        <f t="shared" si="9"/>
        <v>2.5454545454545455E-2</v>
      </c>
    </row>
    <row r="45" spans="1:11" x14ac:dyDescent="0.25">
      <c r="A45" s="64"/>
      <c r="B45" s="46" t="s">
        <v>85</v>
      </c>
      <c r="C45" s="15">
        <v>288</v>
      </c>
      <c r="D45" s="15">
        <v>102</v>
      </c>
      <c r="E45" s="16">
        <f t="shared" si="6"/>
        <v>0.35416666666666669</v>
      </c>
      <c r="F45" s="15">
        <v>139</v>
      </c>
      <c r="G45" s="16">
        <f t="shared" si="7"/>
        <v>0.4826388888888889</v>
      </c>
      <c r="H45" s="15">
        <v>10</v>
      </c>
      <c r="I45" s="16">
        <f t="shared" si="8"/>
        <v>3.4722222222222224E-2</v>
      </c>
      <c r="J45" s="15">
        <v>14</v>
      </c>
      <c r="K45" s="16">
        <f t="shared" si="9"/>
        <v>4.8611111111111112E-2</v>
      </c>
    </row>
    <row r="46" spans="1:11" x14ac:dyDescent="0.25">
      <c r="A46" s="64"/>
      <c r="B46" s="30" t="s">
        <v>70</v>
      </c>
      <c r="C46" s="30">
        <v>153</v>
      </c>
      <c r="D46" s="30">
        <v>45</v>
      </c>
      <c r="E46" s="54">
        <f t="shared" si="6"/>
        <v>0.29411764705882354</v>
      </c>
      <c r="F46" s="30">
        <v>65</v>
      </c>
      <c r="G46" s="54">
        <f t="shared" si="7"/>
        <v>0.42483660130718953</v>
      </c>
      <c r="H46" s="30">
        <v>7</v>
      </c>
      <c r="I46" s="54">
        <f t="shared" si="8"/>
        <v>4.5751633986928102E-2</v>
      </c>
      <c r="J46" s="30">
        <v>10</v>
      </c>
      <c r="K46" s="54">
        <f t="shared" si="9"/>
        <v>6.535947712418301E-2</v>
      </c>
    </row>
    <row r="47" spans="1:11" x14ac:dyDescent="0.25">
      <c r="A47" s="64"/>
      <c r="B47" s="45" t="s">
        <v>6</v>
      </c>
      <c r="C47" s="45">
        <v>1091</v>
      </c>
      <c r="D47" s="45">
        <v>362</v>
      </c>
      <c r="E47" s="19">
        <f t="shared" si="6"/>
        <v>0.3318056828597617</v>
      </c>
      <c r="F47" s="45">
        <v>524</v>
      </c>
      <c r="G47" s="19">
        <f t="shared" si="7"/>
        <v>0.48029330889092575</v>
      </c>
      <c r="H47" s="45">
        <v>58</v>
      </c>
      <c r="I47" s="19">
        <f t="shared" si="8"/>
        <v>5.3162236480293307E-2</v>
      </c>
      <c r="J47" s="45">
        <v>81</v>
      </c>
      <c r="K47" s="19">
        <f t="shared" si="9"/>
        <v>7.4243813015582041E-2</v>
      </c>
    </row>
    <row r="48" spans="1:11" x14ac:dyDescent="0.25">
      <c r="A48" s="64" t="s">
        <v>7</v>
      </c>
      <c r="B48" s="30" t="s">
        <v>71</v>
      </c>
      <c r="C48" s="15">
        <v>13</v>
      </c>
      <c r="D48" s="15">
        <v>2</v>
      </c>
      <c r="E48" s="16">
        <f t="shared" si="6"/>
        <v>0.15384615384615385</v>
      </c>
      <c r="F48" s="15">
        <v>5</v>
      </c>
      <c r="G48" s="16">
        <f t="shared" si="7"/>
        <v>0.38461538461538464</v>
      </c>
      <c r="H48" s="15">
        <v>3</v>
      </c>
      <c r="I48" s="16">
        <f t="shared" si="8"/>
        <v>0.23076923076923078</v>
      </c>
      <c r="J48" s="15">
        <v>3</v>
      </c>
      <c r="K48" s="16">
        <f t="shared" si="9"/>
        <v>0.23076923076923078</v>
      </c>
    </row>
    <row r="49" spans="1:11" x14ac:dyDescent="0.25">
      <c r="A49" s="64"/>
      <c r="B49" s="30" t="s">
        <v>72</v>
      </c>
      <c r="C49" s="15">
        <v>45</v>
      </c>
      <c r="D49" s="15">
        <v>14</v>
      </c>
      <c r="E49" s="16">
        <f t="shared" si="6"/>
        <v>0.31111111111111112</v>
      </c>
      <c r="F49" s="15">
        <v>19</v>
      </c>
      <c r="G49" s="16">
        <f t="shared" si="7"/>
        <v>0.42222222222222222</v>
      </c>
      <c r="H49" s="15">
        <v>1</v>
      </c>
      <c r="I49" s="16">
        <f t="shared" si="8"/>
        <v>2.2222222222222223E-2</v>
      </c>
      <c r="J49" s="15">
        <v>2</v>
      </c>
      <c r="K49" s="16">
        <f t="shared" si="9"/>
        <v>4.4444444444444446E-2</v>
      </c>
    </row>
    <row r="50" spans="1:11" x14ac:dyDescent="0.25">
      <c r="A50" s="64"/>
      <c r="B50" s="30" t="s">
        <v>73</v>
      </c>
      <c r="C50" s="15">
        <v>40</v>
      </c>
      <c r="D50" s="15">
        <v>15</v>
      </c>
      <c r="E50" s="16">
        <f t="shared" si="6"/>
        <v>0.375</v>
      </c>
      <c r="F50" s="15">
        <v>22</v>
      </c>
      <c r="G50" s="16">
        <f t="shared" si="7"/>
        <v>0.55000000000000004</v>
      </c>
      <c r="H50" s="15">
        <v>2</v>
      </c>
      <c r="I50" s="16">
        <f t="shared" si="8"/>
        <v>0.05</v>
      </c>
      <c r="J50" s="15">
        <v>3</v>
      </c>
      <c r="K50" s="16">
        <f t="shared" si="9"/>
        <v>7.4999999999999997E-2</v>
      </c>
    </row>
    <row r="51" spans="1:11" x14ac:dyDescent="0.25">
      <c r="A51" s="64"/>
      <c r="B51" s="30" t="s">
        <v>74</v>
      </c>
      <c r="C51" s="15">
        <v>90</v>
      </c>
      <c r="D51" s="15">
        <v>12</v>
      </c>
      <c r="E51" s="16">
        <f t="shared" si="6"/>
        <v>0.13333333333333333</v>
      </c>
      <c r="F51" s="15">
        <v>16</v>
      </c>
      <c r="G51" s="16">
        <f t="shared" si="7"/>
        <v>0.17777777777777778</v>
      </c>
      <c r="H51" s="15">
        <v>5</v>
      </c>
      <c r="I51" s="16">
        <f t="shared" si="8"/>
        <v>5.5555555555555552E-2</v>
      </c>
      <c r="J51" s="15">
        <v>11</v>
      </c>
      <c r="K51" s="16">
        <f t="shared" si="9"/>
        <v>0.12222222222222222</v>
      </c>
    </row>
    <row r="52" spans="1:11" x14ac:dyDescent="0.25">
      <c r="A52" s="64"/>
      <c r="B52" s="30" t="s">
        <v>75</v>
      </c>
      <c r="C52" s="15">
        <v>54</v>
      </c>
      <c r="D52" s="15">
        <v>20</v>
      </c>
      <c r="E52" s="16">
        <f t="shared" si="6"/>
        <v>0.37037037037037035</v>
      </c>
      <c r="F52" s="15">
        <v>24</v>
      </c>
      <c r="G52" s="16">
        <f t="shared" si="7"/>
        <v>0.44444444444444442</v>
      </c>
      <c r="H52" s="15">
        <v>2</v>
      </c>
      <c r="I52" s="16">
        <f t="shared" si="8"/>
        <v>3.7037037037037035E-2</v>
      </c>
      <c r="J52" s="15">
        <v>2</v>
      </c>
      <c r="K52" s="16">
        <f t="shared" si="9"/>
        <v>3.7037037037037035E-2</v>
      </c>
    </row>
    <row r="53" spans="1:11" x14ac:dyDescent="0.25">
      <c r="A53" s="64"/>
      <c r="B53" s="30" t="s">
        <v>76</v>
      </c>
      <c r="C53" s="15">
        <v>30</v>
      </c>
      <c r="D53" s="15">
        <v>6</v>
      </c>
      <c r="E53" s="16">
        <f t="shared" si="6"/>
        <v>0.2</v>
      </c>
      <c r="F53" s="15">
        <v>9</v>
      </c>
      <c r="G53" s="16">
        <f t="shared" si="7"/>
        <v>0.3</v>
      </c>
      <c r="H53" s="15">
        <v>1</v>
      </c>
      <c r="I53" s="16">
        <f t="shared" si="8"/>
        <v>3.3333333333333333E-2</v>
      </c>
      <c r="J53" s="15">
        <v>2</v>
      </c>
      <c r="K53" s="16">
        <f t="shared" si="9"/>
        <v>6.6666666666666666E-2</v>
      </c>
    </row>
    <row r="54" spans="1:11" x14ac:dyDescent="0.25">
      <c r="A54" s="64"/>
      <c r="B54" s="30" t="s">
        <v>77</v>
      </c>
      <c r="C54" s="15">
        <v>120</v>
      </c>
      <c r="D54" s="15">
        <v>42</v>
      </c>
      <c r="E54" s="16">
        <f t="shared" si="6"/>
        <v>0.35</v>
      </c>
      <c r="F54" s="15">
        <v>59</v>
      </c>
      <c r="G54" s="16">
        <f t="shared" si="7"/>
        <v>0.49166666666666664</v>
      </c>
      <c r="H54" s="15">
        <v>3</v>
      </c>
      <c r="I54" s="16">
        <f t="shared" si="8"/>
        <v>2.5000000000000001E-2</v>
      </c>
      <c r="J54" s="15">
        <v>3</v>
      </c>
      <c r="K54" s="16">
        <f t="shared" si="9"/>
        <v>2.5000000000000001E-2</v>
      </c>
    </row>
    <row r="55" spans="1:11" x14ac:dyDescent="0.25">
      <c r="A55" s="64"/>
      <c r="B55" s="30" t="s">
        <v>78</v>
      </c>
      <c r="C55" s="15">
        <v>54</v>
      </c>
      <c r="D55" s="15">
        <v>10</v>
      </c>
      <c r="E55" s="16">
        <f t="shared" si="6"/>
        <v>0.18518518518518517</v>
      </c>
      <c r="F55" s="15">
        <v>14</v>
      </c>
      <c r="G55" s="16">
        <f t="shared" si="7"/>
        <v>0.25925925925925924</v>
      </c>
      <c r="H55" s="15">
        <v>1</v>
      </c>
      <c r="I55" s="16">
        <f t="shared" si="8"/>
        <v>1.8518518518518517E-2</v>
      </c>
      <c r="J55" s="15">
        <v>1</v>
      </c>
      <c r="K55" s="16">
        <f t="shared" si="9"/>
        <v>1.8518518518518517E-2</v>
      </c>
    </row>
    <row r="56" spans="1:11" x14ac:dyDescent="0.25">
      <c r="A56" s="64"/>
      <c r="B56" s="30" t="s">
        <v>79</v>
      </c>
      <c r="C56" s="15">
        <v>67</v>
      </c>
      <c r="D56" s="15">
        <v>9</v>
      </c>
      <c r="E56" s="16">
        <f t="shared" si="6"/>
        <v>0.13432835820895522</v>
      </c>
      <c r="F56" s="15">
        <v>13</v>
      </c>
      <c r="G56" s="16">
        <f t="shared" si="7"/>
        <v>0.19402985074626866</v>
      </c>
      <c r="H56" s="15">
        <v>2</v>
      </c>
      <c r="I56" s="16">
        <f t="shared" si="8"/>
        <v>2.9850746268656716E-2</v>
      </c>
      <c r="J56" s="15">
        <v>3</v>
      </c>
      <c r="K56" s="16">
        <f t="shared" si="9"/>
        <v>4.4776119402985072E-2</v>
      </c>
    </row>
    <row r="57" spans="1:11" x14ac:dyDescent="0.25">
      <c r="A57" s="64"/>
      <c r="B57" s="30" t="s">
        <v>80</v>
      </c>
      <c r="C57" s="15">
        <v>12</v>
      </c>
      <c r="D57" s="15">
        <v>1</v>
      </c>
      <c r="E57" s="16">
        <f t="shared" si="6"/>
        <v>8.3333333333333329E-2</v>
      </c>
      <c r="F57" s="15">
        <v>2</v>
      </c>
      <c r="G57" s="16">
        <f t="shared" si="7"/>
        <v>0.16666666666666666</v>
      </c>
      <c r="H57" s="15">
        <v>0</v>
      </c>
      <c r="I57" s="16">
        <f t="shared" si="8"/>
        <v>0</v>
      </c>
      <c r="J57" s="15">
        <v>1</v>
      </c>
      <c r="K57" s="16">
        <f t="shared" si="9"/>
        <v>8.3333333333333329E-2</v>
      </c>
    </row>
    <row r="58" spans="1:11" x14ac:dyDescent="0.25">
      <c r="A58" s="64"/>
      <c r="B58" s="30" t="s">
        <v>81</v>
      </c>
      <c r="C58" s="15">
        <v>49</v>
      </c>
      <c r="D58" s="15">
        <v>7</v>
      </c>
      <c r="E58" s="16">
        <f t="shared" si="6"/>
        <v>0.14285714285714285</v>
      </c>
      <c r="F58" s="15">
        <v>16</v>
      </c>
      <c r="G58" s="16">
        <f t="shared" si="7"/>
        <v>0.32653061224489793</v>
      </c>
      <c r="H58" s="15">
        <v>3</v>
      </c>
      <c r="I58" s="16">
        <f t="shared" si="8"/>
        <v>6.1224489795918366E-2</v>
      </c>
      <c r="J58" s="15">
        <v>3</v>
      </c>
      <c r="K58" s="16">
        <f t="shared" si="9"/>
        <v>6.1224489795918366E-2</v>
      </c>
    </row>
    <row r="59" spans="1:11" x14ac:dyDescent="0.25">
      <c r="A59" s="64"/>
      <c r="B59" s="30" t="s">
        <v>82</v>
      </c>
      <c r="C59" s="30">
        <v>95</v>
      </c>
      <c r="D59" s="30">
        <v>29</v>
      </c>
      <c r="E59" s="54">
        <f t="shared" si="6"/>
        <v>0.30526315789473685</v>
      </c>
      <c r="F59" s="30">
        <v>42</v>
      </c>
      <c r="G59" s="54">
        <f t="shared" si="7"/>
        <v>0.44210526315789472</v>
      </c>
      <c r="H59" s="30">
        <v>2</v>
      </c>
      <c r="I59" s="54">
        <f t="shared" si="8"/>
        <v>2.1052631578947368E-2</v>
      </c>
      <c r="J59" s="30">
        <v>2</v>
      </c>
      <c r="K59" s="54">
        <f t="shared" si="9"/>
        <v>2.1052631578947368E-2</v>
      </c>
    </row>
    <row r="60" spans="1:11" x14ac:dyDescent="0.25">
      <c r="A60" s="64"/>
      <c r="B60" s="17" t="s">
        <v>8</v>
      </c>
      <c r="C60" s="18">
        <v>669</v>
      </c>
      <c r="D60" s="18">
        <v>167</v>
      </c>
      <c r="E60" s="19">
        <f t="shared" si="6"/>
        <v>0.24962630792227206</v>
      </c>
      <c r="F60" s="18">
        <v>241</v>
      </c>
      <c r="G60" s="19">
        <f t="shared" si="7"/>
        <v>0.36023916292974589</v>
      </c>
      <c r="H60" s="18">
        <v>25</v>
      </c>
      <c r="I60" s="19">
        <f t="shared" si="8"/>
        <v>3.7369207772795218E-2</v>
      </c>
      <c r="J60" s="18">
        <v>36</v>
      </c>
      <c r="K60" s="19">
        <f t="shared" si="9"/>
        <v>5.3811659192825115E-2</v>
      </c>
    </row>
    <row r="61" spans="1:11" x14ac:dyDescent="0.25">
      <c r="A61" s="20" t="s">
        <v>9</v>
      </c>
      <c r="B61" s="21"/>
      <c r="C61" s="22">
        <f>SUM(C42,C47,C60)</f>
        <v>2725</v>
      </c>
      <c r="D61" s="22">
        <f>SUM(D42,D47,D60)</f>
        <v>825</v>
      </c>
      <c r="E61" s="19">
        <f t="shared" si="6"/>
        <v>0.30275229357798167</v>
      </c>
      <c r="F61" s="22">
        <f>SUM(F42,F47,F60)</f>
        <v>1194</v>
      </c>
      <c r="G61" s="19">
        <f t="shared" si="7"/>
        <v>0.4381651376146789</v>
      </c>
      <c r="H61" s="22">
        <f>SUM(H42,H47,H60)</f>
        <v>110</v>
      </c>
      <c r="I61" s="19">
        <f t="shared" si="8"/>
        <v>4.0366972477064222E-2</v>
      </c>
      <c r="J61" s="22">
        <f>SUM(J42,J47,J60)</f>
        <v>150</v>
      </c>
      <c r="K61" s="19">
        <f t="shared" si="9"/>
        <v>5.5045871559633031E-2</v>
      </c>
    </row>
    <row r="62" spans="1:11" ht="30" x14ac:dyDescent="0.25">
      <c r="A62" s="23" t="s">
        <v>10</v>
      </c>
      <c r="B62" s="24" t="s">
        <v>11</v>
      </c>
      <c r="C62" s="22">
        <f>C63-C61</f>
        <v>96</v>
      </c>
      <c r="D62" s="22">
        <f>D63-D61</f>
        <v>22</v>
      </c>
      <c r="E62" s="19">
        <f t="shared" si="6"/>
        <v>0.22916666666666666</v>
      </c>
      <c r="F62" s="22">
        <f>F63-F61</f>
        <v>39</v>
      </c>
      <c r="G62" s="19">
        <f>F62/C62</f>
        <v>0.40625</v>
      </c>
      <c r="H62" s="22">
        <f>H63-H61</f>
        <v>0</v>
      </c>
      <c r="I62" s="19">
        <f>H62/C62</f>
        <v>0</v>
      </c>
      <c r="J62" s="22">
        <f>J63-J61</f>
        <v>0</v>
      </c>
      <c r="K62" s="19">
        <f>J62/C62</f>
        <v>0</v>
      </c>
    </row>
    <row r="63" spans="1:11" ht="15.75" x14ac:dyDescent="0.25">
      <c r="A63" s="25" t="s">
        <v>9</v>
      </c>
      <c r="B63" s="26" t="s">
        <v>12</v>
      </c>
      <c r="C63" s="27">
        <v>2821</v>
      </c>
      <c r="D63" s="27">
        <v>847</v>
      </c>
      <c r="E63" s="55">
        <f t="shared" ref="E63" si="10">D63/C63</f>
        <v>0.30024813895781638</v>
      </c>
      <c r="F63" s="27">
        <v>1233</v>
      </c>
      <c r="G63" s="55">
        <f>F63/C63</f>
        <v>0.43707904998227581</v>
      </c>
      <c r="H63" s="27">
        <v>110</v>
      </c>
      <c r="I63" s="55">
        <f>H63/C63</f>
        <v>3.8993264799716411E-2</v>
      </c>
      <c r="J63" s="27">
        <v>150</v>
      </c>
      <c r="K63" s="55">
        <f>J63/C63</f>
        <v>5.3172633817795106E-2</v>
      </c>
    </row>
    <row r="64" spans="1:11" ht="15.75" x14ac:dyDescent="0.25">
      <c r="A64" s="51"/>
      <c r="B64" s="47"/>
      <c r="C64" s="48"/>
      <c r="D64" s="48"/>
      <c r="E64" s="49"/>
      <c r="F64" s="48"/>
      <c r="G64" s="49"/>
      <c r="H64" s="50"/>
      <c r="I64" s="50"/>
      <c r="J64" s="50"/>
      <c r="K64" s="50"/>
    </row>
    <row r="65" spans="1:11" x14ac:dyDescent="0.25">
      <c r="A65" s="14" t="s">
        <v>95</v>
      </c>
    </row>
    <row r="66" spans="1:11" ht="15" customHeight="1" x14ac:dyDescent="0.25">
      <c r="A66" s="64" t="s">
        <v>1</v>
      </c>
      <c r="B66" s="64" t="s">
        <v>2</v>
      </c>
      <c r="C66" s="65" t="s">
        <v>93</v>
      </c>
      <c r="D66" s="65" t="s">
        <v>96</v>
      </c>
      <c r="E66" s="65" t="s">
        <v>98</v>
      </c>
      <c r="F66" s="65" t="s">
        <v>100</v>
      </c>
      <c r="G66" s="65" t="s">
        <v>101</v>
      </c>
      <c r="H66" s="65" t="s">
        <v>102</v>
      </c>
      <c r="I66" s="65" t="s">
        <v>103</v>
      </c>
      <c r="J66" s="65" t="s">
        <v>97</v>
      </c>
      <c r="K66" s="65" t="s">
        <v>99</v>
      </c>
    </row>
    <row r="67" spans="1:11" x14ac:dyDescent="0.25">
      <c r="A67" s="64"/>
      <c r="B67" s="64"/>
      <c r="C67" s="66"/>
      <c r="D67" s="66"/>
      <c r="E67" s="66"/>
      <c r="F67" s="66"/>
      <c r="G67" s="66"/>
      <c r="H67" s="66"/>
      <c r="I67" s="66"/>
      <c r="J67" s="66"/>
      <c r="K67" s="66"/>
    </row>
    <row r="68" spans="1:11" x14ac:dyDescent="0.25">
      <c r="A68" s="64"/>
      <c r="B68" s="64"/>
      <c r="C68" s="66"/>
      <c r="D68" s="66"/>
      <c r="E68" s="66"/>
      <c r="F68" s="66"/>
      <c r="G68" s="66"/>
      <c r="H68" s="66"/>
      <c r="I68" s="66"/>
      <c r="J68" s="66"/>
      <c r="K68" s="66"/>
    </row>
    <row r="69" spans="1:11" x14ac:dyDescent="0.25">
      <c r="A69" s="64"/>
      <c r="B69" s="64"/>
      <c r="C69" s="67"/>
      <c r="D69" s="67"/>
      <c r="E69" s="67"/>
      <c r="F69" s="67"/>
      <c r="G69" s="67"/>
      <c r="H69" s="67"/>
      <c r="I69" s="67"/>
      <c r="J69" s="67"/>
      <c r="K69" s="67"/>
    </row>
    <row r="70" spans="1:11" x14ac:dyDescent="0.25">
      <c r="A70" s="64" t="s">
        <v>3</v>
      </c>
      <c r="B70" s="44" t="s">
        <v>66</v>
      </c>
      <c r="C70" s="15">
        <v>350</v>
      </c>
      <c r="D70" s="15">
        <v>79</v>
      </c>
      <c r="E70" s="16">
        <f>D70/C70</f>
        <v>0.2257142857142857</v>
      </c>
      <c r="F70" s="15">
        <v>118</v>
      </c>
      <c r="G70" s="16">
        <f>F70/C70</f>
        <v>0.33714285714285713</v>
      </c>
      <c r="H70" s="15">
        <v>2</v>
      </c>
      <c r="I70" s="16">
        <f>H70/C70</f>
        <v>5.7142857142857143E-3</v>
      </c>
      <c r="J70" s="15">
        <v>4</v>
      </c>
      <c r="K70" s="16">
        <f>J70/C70</f>
        <v>1.1428571428571429E-2</v>
      </c>
    </row>
    <row r="71" spans="1:11" x14ac:dyDescent="0.25">
      <c r="A71" s="64"/>
      <c r="B71" s="44" t="s">
        <v>90</v>
      </c>
      <c r="C71" s="15">
        <v>1</v>
      </c>
      <c r="D71" s="15">
        <v>0</v>
      </c>
      <c r="E71" s="16">
        <f t="shared" ref="E71:E94" si="11">D71/C71</f>
        <v>0</v>
      </c>
      <c r="F71" s="15">
        <v>0</v>
      </c>
      <c r="G71" s="16">
        <f t="shared" ref="G71:G92" si="12">F71/C71</f>
        <v>0</v>
      </c>
      <c r="H71" s="15">
        <v>0</v>
      </c>
      <c r="I71" s="16">
        <f t="shared" ref="I71:I92" si="13">H71/C71</f>
        <v>0</v>
      </c>
      <c r="J71" s="15">
        <v>1</v>
      </c>
      <c r="K71" s="16">
        <f t="shared" ref="K71:K92" si="14">J71/C71</f>
        <v>1</v>
      </c>
    </row>
    <row r="72" spans="1:11" x14ac:dyDescent="0.25">
      <c r="A72" s="64"/>
      <c r="B72" s="30" t="s">
        <v>67</v>
      </c>
      <c r="C72" s="15">
        <v>175</v>
      </c>
      <c r="D72" s="15">
        <v>32</v>
      </c>
      <c r="E72" s="54">
        <f t="shared" si="11"/>
        <v>0.18285714285714286</v>
      </c>
      <c r="F72" s="15">
        <v>40</v>
      </c>
      <c r="G72" s="54">
        <f t="shared" si="12"/>
        <v>0.22857142857142856</v>
      </c>
      <c r="H72" s="15">
        <v>5</v>
      </c>
      <c r="I72" s="54">
        <f t="shared" si="13"/>
        <v>2.8571428571428571E-2</v>
      </c>
      <c r="J72" s="15">
        <v>16</v>
      </c>
      <c r="K72" s="54">
        <f t="shared" si="14"/>
        <v>9.1428571428571428E-2</v>
      </c>
    </row>
    <row r="73" spans="1:11" x14ac:dyDescent="0.25">
      <c r="A73" s="64"/>
      <c r="B73" s="45" t="s">
        <v>4</v>
      </c>
      <c r="C73" s="45">
        <v>526</v>
      </c>
      <c r="D73" s="45">
        <v>111</v>
      </c>
      <c r="E73" s="19">
        <f t="shared" si="11"/>
        <v>0.21102661596958175</v>
      </c>
      <c r="F73" s="45">
        <v>158</v>
      </c>
      <c r="G73" s="19">
        <f t="shared" si="12"/>
        <v>0.30038022813688214</v>
      </c>
      <c r="H73" s="45">
        <v>7</v>
      </c>
      <c r="I73" s="19">
        <f t="shared" si="13"/>
        <v>1.3307984790874524E-2</v>
      </c>
      <c r="J73" s="45">
        <v>21</v>
      </c>
      <c r="K73" s="19">
        <f t="shared" si="14"/>
        <v>3.9923954372623575E-2</v>
      </c>
    </row>
    <row r="74" spans="1:11" x14ac:dyDescent="0.25">
      <c r="A74" s="64" t="s">
        <v>5</v>
      </c>
      <c r="B74" s="30" t="s">
        <v>68</v>
      </c>
      <c r="C74" s="15">
        <v>3</v>
      </c>
      <c r="D74" s="15">
        <v>2</v>
      </c>
      <c r="E74" s="16">
        <f t="shared" si="11"/>
        <v>0.66666666666666663</v>
      </c>
      <c r="F74" s="15">
        <v>2</v>
      </c>
      <c r="G74" s="16">
        <f t="shared" si="12"/>
        <v>0.66666666666666663</v>
      </c>
      <c r="H74" s="15">
        <v>0</v>
      </c>
      <c r="I74" s="16">
        <f t="shared" si="13"/>
        <v>0</v>
      </c>
      <c r="J74" s="15">
        <v>0</v>
      </c>
      <c r="K74" s="16">
        <f t="shared" si="14"/>
        <v>0</v>
      </c>
    </row>
    <row r="75" spans="1:11" x14ac:dyDescent="0.25">
      <c r="A75" s="64"/>
      <c r="B75" s="30" t="s">
        <v>86</v>
      </c>
      <c r="C75" s="15">
        <v>0</v>
      </c>
      <c r="D75" s="15">
        <v>0</v>
      </c>
      <c r="E75" s="16">
        <v>0</v>
      </c>
      <c r="F75" s="15">
        <v>0</v>
      </c>
      <c r="G75" s="16">
        <v>0</v>
      </c>
      <c r="H75" s="15">
        <v>0</v>
      </c>
      <c r="I75" s="16">
        <v>0</v>
      </c>
      <c r="J75" s="15">
        <v>0</v>
      </c>
      <c r="K75" s="16">
        <v>0</v>
      </c>
    </row>
    <row r="76" spans="1:11" x14ac:dyDescent="0.25">
      <c r="A76" s="64"/>
      <c r="B76" s="46" t="s">
        <v>85</v>
      </c>
      <c r="C76" s="15">
        <v>51</v>
      </c>
      <c r="D76" s="15">
        <v>9</v>
      </c>
      <c r="E76" s="16">
        <f t="shared" si="11"/>
        <v>0.17647058823529413</v>
      </c>
      <c r="F76" s="15">
        <v>16</v>
      </c>
      <c r="G76" s="16">
        <f t="shared" si="12"/>
        <v>0.31372549019607843</v>
      </c>
      <c r="H76" s="15">
        <v>1</v>
      </c>
      <c r="I76" s="16">
        <f t="shared" si="13"/>
        <v>1.9607843137254902E-2</v>
      </c>
      <c r="J76" s="15">
        <v>13</v>
      </c>
      <c r="K76" s="16">
        <f t="shared" si="14"/>
        <v>0.25490196078431371</v>
      </c>
    </row>
    <row r="77" spans="1:11" x14ac:dyDescent="0.25">
      <c r="A77" s="64"/>
      <c r="B77" s="30" t="s">
        <v>70</v>
      </c>
      <c r="C77" s="15">
        <v>41</v>
      </c>
      <c r="D77" s="15">
        <v>6</v>
      </c>
      <c r="E77" s="54">
        <f t="shared" si="11"/>
        <v>0.14634146341463414</v>
      </c>
      <c r="F77" s="15">
        <v>6</v>
      </c>
      <c r="G77" s="54">
        <f t="shared" si="12"/>
        <v>0.14634146341463414</v>
      </c>
      <c r="H77" s="15">
        <v>1</v>
      </c>
      <c r="I77" s="54">
        <f t="shared" si="13"/>
        <v>2.4390243902439025E-2</v>
      </c>
      <c r="J77" s="15">
        <v>2</v>
      </c>
      <c r="K77" s="54">
        <f t="shared" si="14"/>
        <v>4.878048780487805E-2</v>
      </c>
    </row>
    <row r="78" spans="1:11" x14ac:dyDescent="0.25">
      <c r="A78" s="64"/>
      <c r="B78" s="45" t="s">
        <v>6</v>
      </c>
      <c r="C78" s="45">
        <v>95</v>
      </c>
      <c r="D78" s="45">
        <v>17</v>
      </c>
      <c r="E78" s="19">
        <f t="shared" si="11"/>
        <v>0.17894736842105263</v>
      </c>
      <c r="F78" s="45">
        <v>24</v>
      </c>
      <c r="G78" s="19">
        <f t="shared" si="12"/>
        <v>0.25263157894736843</v>
      </c>
      <c r="H78" s="45">
        <v>2</v>
      </c>
      <c r="I78" s="19">
        <f t="shared" si="13"/>
        <v>2.1052631578947368E-2</v>
      </c>
      <c r="J78" s="45">
        <v>15</v>
      </c>
      <c r="K78" s="19">
        <f t="shared" si="14"/>
        <v>0.15789473684210525</v>
      </c>
    </row>
    <row r="79" spans="1:11" x14ac:dyDescent="0.25">
      <c r="A79" s="64" t="s">
        <v>7</v>
      </c>
      <c r="B79" s="30" t="s">
        <v>71</v>
      </c>
      <c r="C79" s="15">
        <v>0</v>
      </c>
      <c r="D79" s="15">
        <v>0</v>
      </c>
      <c r="E79" s="16">
        <v>0</v>
      </c>
      <c r="F79" s="15">
        <v>0</v>
      </c>
      <c r="G79" s="16">
        <v>0</v>
      </c>
      <c r="H79" s="15">
        <v>0</v>
      </c>
      <c r="I79" s="16">
        <v>0</v>
      </c>
      <c r="J79" s="15">
        <v>0</v>
      </c>
      <c r="K79" s="16">
        <v>0</v>
      </c>
    </row>
    <row r="80" spans="1:11" x14ac:dyDescent="0.25">
      <c r="A80" s="64"/>
      <c r="B80" s="30" t="s">
        <v>72</v>
      </c>
      <c r="C80" s="15">
        <v>22</v>
      </c>
      <c r="D80" s="15">
        <v>7</v>
      </c>
      <c r="E80" s="16">
        <f t="shared" si="11"/>
        <v>0.31818181818181818</v>
      </c>
      <c r="F80" s="15">
        <v>7</v>
      </c>
      <c r="G80" s="16">
        <f t="shared" si="12"/>
        <v>0.31818181818181818</v>
      </c>
      <c r="H80" s="15">
        <v>0</v>
      </c>
      <c r="I80" s="16">
        <f t="shared" si="13"/>
        <v>0</v>
      </c>
      <c r="J80" s="15">
        <v>0</v>
      </c>
      <c r="K80" s="16">
        <f t="shared" si="14"/>
        <v>0</v>
      </c>
    </row>
    <row r="81" spans="1:11" x14ac:dyDescent="0.25">
      <c r="A81" s="64"/>
      <c r="B81" s="30" t="s">
        <v>73</v>
      </c>
      <c r="C81" s="15">
        <v>2</v>
      </c>
      <c r="D81" s="15">
        <v>1</v>
      </c>
      <c r="E81" s="16">
        <f t="shared" si="11"/>
        <v>0.5</v>
      </c>
      <c r="F81" s="15">
        <v>1</v>
      </c>
      <c r="G81" s="16">
        <f t="shared" si="12"/>
        <v>0.5</v>
      </c>
      <c r="H81" s="15">
        <v>0</v>
      </c>
      <c r="I81" s="16">
        <f t="shared" si="13"/>
        <v>0</v>
      </c>
      <c r="J81" s="15">
        <v>0</v>
      </c>
      <c r="K81" s="16">
        <f t="shared" si="14"/>
        <v>0</v>
      </c>
    </row>
    <row r="82" spans="1:11" x14ac:dyDescent="0.25">
      <c r="A82" s="64"/>
      <c r="B82" s="30" t="s">
        <v>74</v>
      </c>
      <c r="C82" s="15">
        <v>11</v>
      </c>
      <c r="D82" s="15">
        <v>0</v>
      </c>
      <c r="E82" s="16">
        <f t="shared" si="11"/>
        <v>0</v>
      </c>
      <c r="F82" s="15">
        <v>3</v>
      </c>
      <c r="G82" s="16">
        <f t="shared" si="12"/>
        <v>0.27272727272727271</v>
      </c>
      <c r="H82" s="15">
        <v>0</v>
      </c>
      <c r="I82" s="16">
        <f t="shared" si="13"/>
        <v>0</v>
      </c>
      <c r="J82" s="15">
        <v>3</v>
      </c>
      <c r="K82" s="16">
        <f t="shared" si="14"/>
        <v>0.27272727272727271</v>
      </c>
    </row>
    <row r="83" spans="1:11" x14ac:dyDescent="0.25">
      <c r="A83" s="64"/>
      <c r="B83" s="30" t="s">
        <v>75</v>
      </c>
      <c r="C83" s="15">
        <v>42</v>
      </c>
      <c r="D83" s="15">
        <v>13</v>
      </c>
      <c r="E83" s="16">
        <f t="shared" si="11"/>
        <v>0.30952380952380953</v>
      </c>
      <c r="F83" s="15">
        <v>14</v>
      </c>
      <c r="G83" s="16">
        <f t="shared" si="12"/>
        <v>0.33333333333333331</v>
      </c>
      <c r="H83" s="15">
        <v>0</v>
      </c>
      <c r="I83" s="16">
        <f t="shared" si="13"/>
        <v>0</v>
      </c>
      <c r="J83" s="15">
        <v>0</v>
      </c>
      <c r="K83" s="16">
        <f t="shared" si="14"/>
        <v>0</v>
      </c>
    </row>
    <row r="84" spans="1:11" x14ac:dyDescent="0.25">
      <c r="A84" s="64"/>
      <c r="B84" s="30" t="s">
        <v>76</v>
      </c>
      <c r="C84" s="15">
        <v>6</v>
      </c>
      <c r="D84" s="15">
        <v>0</v>
      </c>
      <c r="E84" s="16">
        <f t="shared" si="11"/>
        <v>0</v>
      </c>
      <c r="F84" s="15">
        <v>0</v>
      </c>
      <c r="G84" s="16">
        <f t="shared" si="12"/>
        <v>0</v>
      </c>
      <c r="H84" s="15">
        <v>0</v>
      </c>
      <c r="I84" s="16">
        <f t="shared" si="13"/>
        <v>0</v>
      </c>
      <c r="J84" s="15">
        <v>0</v>
      </c>
      <c r="K84" s="16">
        <f t="shared" si="14"/>
        <v>0</v>
      </c>
    </row>
    <row r="85" spans="1:11" x14ac:dyDescent="0.25">
      <c r="A85" s="64"/>
      <c r="B85" s="30" t="s">
        <v>77</v>
      </c>
      <c r="C85" s="15">
        <v>46</v>
      </c>
      <c r="D85" s="15">
        <v>7</v>
      </c>
      <c r="E85" s="16">
        <f t="shared" si="11"/>
        <v>0.15217391304347827</v>
      </c>
      <c r="F85" s="15">
        <v>9</v>
      </c>
      <c r="G85" s="16">
        <f t="shared" si="12"/>
        <v>0.19565217391304349</v>
      </c>
      <c r="H85" s="15">
        <v>8</v>
      </c>
      <c r="I85" s="16">
        <f t="shared" si="13"/>
        <v>0.17391304347826086</v>
      </c>
      <c r="J85" s="15">
        <v>10</v>
      </c>
      <c r="K85" s="16">
        <f t="shared" si="14"/>
        <v>0.21739130434782608</v>
      </c>
    </row>
    <row r="86" spans="1:11" x14ac:dyDescent="0.25">
      <c r="A86" s="64"/>
      <c r="B86" s="30" t="s">
        <v>78</v>
      </c>
      <c r="C86" s="15">
        <v>17</v>
      </c>
      <c r="D86" s="15">
        <v>3</v>
      </c>
      <c r="E86" s="16">
        <f t="shared" si="11"/>
        <v>0.17647058823529413</v>
      </c>
      <c r="F86" s="15">
        <v>5</v>
      </c>
      <c r="G86" s="16">
        <f t="shared" si="12"/>
        <v>0.29411764705882354</v>
      </c>
      <c r="H86" s="15">
        <v>0</v>
      </c>
      <c r="I86" s="16">
        <f t="shared" si="13"/>
        <v>0</v>
      </c>
      <c r="J86" s="15">
        <v>0</v>
      </c>
      <c r="K86" s="16">
        <f t="shared" si="14"/>
        <v>0</v>
      </c>
    </row>
    <row r="87" spans="1:11" x14ac:dyDescent="0.25">
      <c r="A87" s="64"/>
      <c r="B87" s="30" t="s">
        <v>79</v>
      </c>
      <c r="C87" s="15">
        <v>17</v>
      </c>
      <c r="D87" s="15">
        <v>3</v>
      </c>
      <c r="E87" s="16">
        <f t="shared" si="11"/>
        <v>0.17647058823529413</v>
      </c>
      <c r="F87" s="15">
        <v>6</v>
      </c>
      <c r="G87" s="16">
        <f t="shared" si="12"/>
        <v>0.35294117647058826</v>
      </c>
      <c r="H87" s="15">
        <v>0</v>
      </c>
      <c r="I87" s="16">
        <f t="shared" si="13"/>
        <v>0</v>
      </c>
      <c r="J87" s="15">
        <v>0</v>
      </c>
      <c r="K87" s="16">
        <f t="shared" si="14"/>
        <v>0</v>
      </c>
    </row>
    <row r="88" spans="1:11" x14ac:dyDescent="0.25">
      <c r="A88" s="64"/>
      <c r="B88" s="30" t="s">
        <v>80</v>
      </c>
      <c r="C88" s="15">
        <v>1</v>
      </c>
      <c r="D88" s="15">
        <v>0</v>
      </c>
      <c r="E88" s="16">
        <f t="shared" si="11"/>
        <v>0</v>
      </c>
      <c r="F88" s="15">
        <v>0</v>
      </c>
      <c r="G88" s="16">
        <f t="shared" si="12"/>
        <v>0</v>
      </c>
      <c r="H88" s="15">
        <v>0</v>
      </c>
      <c r="I88" s="16">
        <f t="shared" si="13"/>
        <v>0</v>
      </c>
      <c r="J88" s="15">
        <v>0</v>
      </c>
      <c r="K88" s="16">
        <f t="shared" si="14"/>
        <v>0</v>
      </c>
    </row>
    <row r="89" spans="1:11" x14ac:dyDescent="0.25">
      <c r="A89" s="64"/>
      <c r="B89" s="30" t="s">
        <v>81</v>
      </c>
      <c r="C89" s="15">
        <v>17</v>
      </c>
      <c r="D89" s="15">
        <v>6</v>
      </c>
      <c r="E89" s="16">
        <f t="shared" si="11"/>
        <v>0.35294117647058826</v>
      </c>
      <c r="F89" s="15">
        <v>7</v>
      </c>
      <c r="G89" s="16">
        <f t="shared" si="12"/>
        <v>0.41176470588235292</v>
      </c>
      <c r="H89" s="15">
        <v>0</v>
      </c>
      <c r="I89" s="16">
        <f t="shared" si="13"/>
        <v>0</v>
      </c>
      <c r="J89" s="15">
        <v>0</v>
      </c>
      <c r="K89" s="16">
        <f t="shared" si="14"/>
        <v>0</v>
      </c>
    </row>
    <row r="90" spans="1:11" x14ac:dyDescent="0.25">
      <c r="A90" s="64"/>
      <c r="B90" s="30" t="s">
        <v>82</v>
      </c>
      <c r="C90" s="15">
        <v>29</v>
      </c>
      <c r="D90" s="15">
        <v>5</v>
      </c>
      <c r="E90" s="54">
        <f t="shared" si="11"/>
        <v>0.17241379310344829</v>
      </c>
      <c r="F90" s="15">
        <v>8</v>
      </c>
      <c r="G90" s="54">
        <f t="shared" si="12"/>
        <v>0.27586206896551724</v>
      </c>
      <c r="H90" s="15">
        <v>0</v>
      </c>
      <c r="I90" s="54">
        <f t="shared" si="13"/>
        <v>0</v>
      </c>
      <c r="J90" s="15">
        <v>1</v>
      </c>
      <c r="K90" s="54">
        <f t="shared" si="14"/>
        <v>3.4482758620689655E-2</v>
      </c>
    </row>
    <row r="91" spans="1:11" x14ac:dyDescent="0.25">
      <c r="A91" s="64"/>
      <c r="B91" s="17" t="s">
        <v>8</v>
      </c>
      <c r="C91" s="18">
        <f>SUM(C79:C90)</f>
        <v>210</v>
      </c>
      <c r="D91" s="18">
        <f>SUM(D79:D90)</f>
        <v>45</v>
      </c>
      <c r="E91" s="19">
        <f t="shared" si="11"/>
        <v>0.21428571428571427</v>
      </c>
      <c r="F91" s="18">
        <f>SUM(F79:F90)</f>
        <v>60</v>
      </c>
      <c r="G91" s="19">
        <f t="shared" si="12"/>
        <v>0.2857142857142857</v>
      </c>
      <c r="H91" s="18">
        <f>SUM(H79:H90)</f>
        <v>8</v>
      </c>
      <c r="I91" s="19">
        <f t="shared" si="13"/>
        <v>3.8095238095238099E-2</v>
      </c>
      <c r="J91" s="18">
        <f>SUM(J79:J90)</f>
        <v>14</v>
      </c>
      <c r="K91" s="19">
        <f t="shared" si="14"/>
        <v>6.6666666666666666E-2</v>
      </c>
    </row>
    <row r="92" spans="1:11" x14ac:dyDescent="0.25">
      <c r="A92" s="20" t="s">
        <v>9</v>
      </c>
      <c r="B92" s="21"/>
      <c r="C92" s="22">
        <f>SUM(C73,C78,C91)</f>
        <v>831</v>
      </c>
      <c r="D92" s="22">
        <f>SUM(D73,D78,D91)</f>
        <v>173</v>
      </c>
      <c r="E92" s="19">
        <f t="shared" si="11"/>
        <v>0.20818291215403129</v>
      </c>
      <c r="F92" s="22">
        <f>SUM(F73,F78,F91)</f>
        <v>242</v>
      </c>
      <c r="G92" s="19">
        <f t="shared" si="12"/>
        <v>0.29121540312876054</v>
      </c>
      <c r="H92" s="22">
        <f>SUM(H73,H78,H91)</f>
        <v>17</v>
      </c>
      <c r="I92" s="19">
        <f t="shared" si="13"/>
        <v>2.0457280385078221E-2</v>
      </c>
      <c r="J92" s="22">
        <f>SUM(J73,J78,J91)</f>
        <v>50</v>
      </c>
      <c r="K92" s="19">
        <f t="shared" si="14"/>
        <v>6.0168471720818288E-2</v>
      </c>
    </row>
    <row r="93" spans="1:11" ht="30" x14ac:dyDescent="0.25">
      <c r="A93" s="23" t="s">
        <v>10</v>
      </c>
      <c r="B93" s="24" t="s">
        <v>11</v>
      </c>
      <c r="C93" s="22">
        <f>C94-C92</f>
        <v>89</v>
      </c>
      <c r="D93" s="22">
        <f>D94-D92</f>
        <v>6</v>
      </c>
      <c r="E93" s="19">
        <f t="shared" si="11"/>
        <v>6.741573033707865E-2</v>
      </c>
      <c r="F93" s="22">
        <f>F94-F92</f>
        <v>15</v>
      </c>
      <c r="G93" s="19">
        <f>F93/C93</f>
        <v>0.16853932584269662</v>
      </c>
      <c r="H93" s="22">
        <f>H94-H92</f>
        <v>4</v>
      </c>
      <c r="I93" s="19">
        <f>H93/C93</f>
        <v>4.49438202247191E-2</v>
      </c>
      <c r="J93" s="22">
        <f>J94-J92</f>
        <v>7</v>
      </c>
      <c r="K93" s="19">
        <f>J93/C93</f>
        <v>7.8651685393258425E-2</v>
      </c>
    </row>
    <row r="94" spans="1:11" ht="15.75" x14ac:dyDescent="0.25">
      <c r="A94" s="25" t="s">
        <v>9</v>
      </c>
      <c r="B94" s="26" t="s">
        <v>12</v>
      </c>
      <c r="C94" s="56">
        <v>920</v>
      </c>
      <c r="D94" s="27">
        <v>179</v>
      </c>
      <c r="E94" s="55">
        <f t="shared" si="11"/>
        <v>0.19456521739130433</v>
      </c>
      <c r="F94" s="27">
        <v>257</v>
      </c>
      <c r="G94" s="55">
        <f>F94/C94</f>
        <v>0.27934782608695652</v>
      </c>
      <c r="H94" s="27">
        <v>21</v>
      </c>
      <c r="I94" s="55">
        <f>H94/C94</f>
        <v>2.2826086956521739E-2</v>
      </c>
      <c r="J94" s="27">
        <v>57</v>
      </c>
      <c r="K94" s="55">
        <f>J94/C94</f>
        <v>6.1956521739130438E-2</v>
      </c>
    </row>
    <row r="95" spans="1:11" ht="15.75" x14ac:dyDescent="0.25">
      <c r="A95" s="51" t="s">
        <v>89</v>
      </c>
      <c r="B95" s="47"/>
      <c r="C95" s="48"/>
      <c r="D95" s="48"/>
      <c r="E95" s="49"/>
      <c r="F95" s="48"/>
      <c r="G95" s="49"/>
      <c r="H95" s="50"/>
      <c r="I95" s="50"/>
      <c r="J95" s="50"/>
      <c r="K95" s="50"/>
    </row>
    <row r="96" spans="1:11" x14ac:dyDescent="0.25">
      <c r="A96" s="40" t="s">
        <v>62</v>
      </c>
    </row>
    <row r="98" spans="1:4" x14ac:dyDescent="0.25">
      <c r="A98" s="41" t="s">
        <v>115</v>
      </c>
    </row>
    <row r="99" spans="1:4" x14ac:dyDescent="0.25">
      <c r="B99" s="52" t="s">
        <v>17</v>
      </c>
      <c r="C99" s="52" t="s">
        <v>19</v>
      </c>
      <c r="D99" s="52" t="s">
        <v>64</v>
      </c>
    </row>
    <row r="100" spans="1:4" x14ac:dyDescent="0.25">
      <c r="A100" s="31" t="s">
        <v>65</v>
      </c>
      <c r="B100" s="42">
        <v>1696</v>
      </c>
      <c r="C100" s="42">
        <v>2821</v>
      </c>
      <c r="D100" s="42">
        <v>920</v>
      </c>
    </row>
    <row r="101" spans="1:4" ht="30" x14ac:dyDescent="0.25">
      <c r="A101" s="34" t="s">
        <v>22</v>
      </c>
      <c r="B101" s="29" t="s">
        <v>111</v>
      </c>
      <c r="C101" s="29" t="s">
        <v>107</v>
      </c>
      <c r="D101" s="29" t="s">
        <v>114</v>
      </c>
    </row>
    <row r="102" spans="1:4" ht="30" x14ac:dyDescent="0.25">
      <c r="A102" s="34" t="s">
        <v>23</v>
      </c>
      <c r="B102" s="29" t="s">
        <v>112</v>
      </c>
      <c r="C102" s="29" t="s">
        <v>94</v>
      </c>
      <c r="D102" s="29" t="s">
        <v>105</v>
      </c>
    </row>
    <row r="103" spans="1:4" ht="30" x14ac:dyDescent="0.25">
      <c r="A103" s="34" t="s">
        <v>24</v>
      </c>
      <c r="B103" s="29" t="s">
        <v>110</v>
      </c>
      <c r="C103" s="29" t="s">
        <v>108</v>
      </c>
      <c r="D103" s="29" t="s">
        <v>104</v>
      </c>
    </row>
    <row r="104" spans="1:4" ht="30" x14ac:dyDescent="0.25">
      <c r="A104" s="34" t="s">
        <v>25</v>
      </c>
      <c r="B104" s="29" t="s">
        <v>113</v>
      </c>
      <c r="C104" s="29" t="s">
        <v>109</v>
      </c>
      <c r="D104" s="29" t="s">
        <v>106</v>
      </c>
    </row>
  </sheetData>
  <mergeCells count="42">
    <mergeCell ref="J66:J69"/>
    <mergeCell ref="K66:K69"/>
    <mergeCell ref="A8:A10"/>
    <mergeCell ref="A11:A15"/>
    <mergeCell ref="E4:E7"/>
    <mergeCell ref="A16:A28"/>
    <mergeCell ref="A4:A7"/>
    <mergeCell ref="B4:B7"/>
    <mergeCell ref="C4:C7"/>
    <mergeCell ref="D4:D7"/>
    <mergeCell ref="A39:A42"/>
    <mergeCell ref="A43:A47"/>
    <mergeCell ref="E35:E38"/>
    <mergeCell ref="A48:A60"/>
    <mergeCell ref="A35:A38"/>
    <mergeCell ref="B35:B38"/>
    <mergeCell ref="C35:C38"/>
    <mergeCell ref="D35:D38"/>
    <mergeCell ref="A70:A73"/>
    <mergeCell ref="A74:A78"/>
    <mergeCell ref="E66:E69"/>
    <mergeCell ref="A79:A91"/>
    <mergeCell ref="A66:A69"/>
    <mergeCell ref="B66:B69"/>
    <mergeCell ref="C66:C69"/>
    <mergeCell ref="D66:D69"/>
    <mergeCell ref="H4:H7"/>
    <mergeCell ref="I4:I7"/>
    <mergeCell ref="J4:J7"/>
    <mergeCell ref="K4:K7"/>
    <mergeCell ref="F66:F69"/>
    <mergeCell ref="G66:G69"/>
    <mergeCell ref="F35:F38"/>
    <mergeCell ref="G35:G38"/>
    <mergeCell ref="F4:F7"/>
    <mergeCell ref="G4:G7"/>
    <mergeCell ref="H35:H38"/>
    <mergeCell ref="I35:I38"/>
    <mergeCell ref="J35:J38"/>
    <mergeCell ref="K35:K38"/>
    <mergeCell ref="H66:H69"/>
    <mergeCell ref="I66:I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6"/>
  <sheetViews>
    <sheetView workbookViewId="0">
      <selection activeCell="A138" sqref="A138"/>
    </sheetView>
  </sheetViews>
  <sheetFormatPr defaultRowHeight="15" x14ac:dyDescent="0.25"/>
  <cols>
    <col min="1" max="1" width="29.85546875" customWidth="1"/>
    <col min="2" max="2" width="26.42578125" customWidth="1"/>
    <col min="3" max="3" width="18.7109375" customWidth="1"/>
    <col min="4" max="4" width="16.5703125" customWidth="1"/>
    <col min="5" max="5" width="16.42578125" customWidth="1"/>
    <col min="6" max="6" width="15.140625" customWidth="1"/>
    <col min="7" max="7" width="16.5703125" customWidth="1"/>
    <col min="8" max="8" width="16.28515625" customWidth="1"/>
    <col min="9" max="9" width="15.5703125" customWidth="1"/>
  </cols>
  <sheetData>
    <row r="1" spans="1:15" ht="20.25" customHeight="1" x14ac:dyDescent="0.25">
      <c r="A1" s="28" t="s">
        <v>16</v>
      </c>
    </row>
    <row r="3" spans="1:15" x14ac:dyDescent="0.25">
      <c r="A3" s="14" t="s">
        <v>49</v>
      </c>
    </row>
    <row r="4" spans="1:15" ht="15" customHeight="1" x14ac:dyDescent="0.25">
      <c r="A4" s="64" t="s">
        <v>1</v>
      </c>
      <c r="B4" s="64" t="s">
        <v>2</v>
      </c>
      <c r="C4" s="65" t="s">
        <v>50</v>
      </c>
      <c r="D4" s="65" t="s">
        <v>51</v>
      </c>
      <c r="E4" s="65" t="s">
        <v>88</v>
      </c>
      <c r="F4" s="68" t="s">
        <v>18</v>
      </c>
      <c r="G4" s="65" t="s">
        <v>52</v>
      </c>
      <c r="H4" s="65" t="s">
        <v>53</v>
      </c>
      <c r="I4" s="68" t="s">
        <v>18</v>
      </c>
    </row>
    <row r="5" spans="1:15" x14ac:dyDescent="0.25">
      <c r="A5" s="64"/>
      <c r="B5" s="64"/>
      <c r="C5" s="66"/>
      <c r="D5" s="66"/>
      <c r="E5" s="66"/>
      <c r="F5" s="68"/>
      <c r="G5" s="66"/>
      <c r="H5" s="66"/>
      <c r="I5" s="68"/>
    </row>
    <row r="6" spans="1:15" ht="15" customHeight="1" x14ac:dyDescent="0.25">
      <c r="A6" s="64"/>
      <c r="B6" s="64"/>
      <c r="C6" s="66"/>
      <c r="D6" s="66"/>
      <c r="E6" s="66"/>
      <c r="F6" s="68"/>
      <c r="G6" s="66"/>
      <c r="H6" s="66"/>
      <c r="I6" s="68"/>
    </row>
    <row r="7" spans="1:15" ht="45" x14ac:dyDescent="0.25">
      <c r="A7" s="64"/>
      <c r="B7" s="64"/>
      <c r="C7" s="67"/>
      <c r="D7" s="67"/>
      <c r="E7" s="67"/>
      <c r="F7" s="68"/>
      <c r="G7" s="67"/>
      <c r="H7" s="67"/>
      <c r="I7" s="68"/>
      <c r="K7" s="36" t="s">
        <v>47</v>
      </c>
      <c r="L7" s="36" t="s">
        <v>48</v>
      </c>
      <c r="M7" s="36" t="s">
        <v>47</v>
      </c>
      <c r="N7" s="36" t="s">
        <v>48</v>
      </c>
      <c r="O7" s="38"/>
    </row>
    <row r="8" spans="1:15" x14ac:dyDescent="0.25">
      <c r="A8" s="64" t="s">
        <v>3</v>
      </c>
      <c r="B8" s="44" t="s">
        <v>66</v>
      </c>
      <c r="C8" s="15">
        <v>1189</v>
      </c>
      <c r="D8" s="15">
        <v>528</v>
      </c>
      <c r="E8" s="16">
        <v>0.44407064760302778</v>
      </c>
      <c r="F8" s="32" t="str">
        <f>ROUND(K8*100,0)&amp;-ROUND(L8*100,0)&amp;"%"</f>
        <v>42-47%</v>
      </c>
      <c r="G8" s="15">
        <v>678</v>
      </c>
      <c r="H8" s="16">
        <v>0.57022708158116064</v>
      </c>
      <c r="I8" s="32" t="str">
        <f>ROUND(M8*100,0)&amp;-ROUND(N8*100,0)&amp;"%"</f>
        <v>54-60%</v>
      </c>
      <c r="K8" s="37">
        <f>(((2*C8*(D8/C8))+3.841443202-(1.95996*SQRT(3.841443202+(4*C8*(D8/C8)*(1-(D8/C8))))))/(2*(C8+3.841443202)))</f>
        <v>0.41605391642440287</v>
      </c>
      <c r="L8" s="37">
        <f>(((2*C8*(D8/C8))+3.841443202+(1.95996*SQRT(3.841443202+(4*C8*(D8/C8)*(1-(D8/C8))))))/(2*(C8+3.841443202)))</f>
        <v>0.47244761011295328</v>
      </c>
      <c r="M8" s="37">
        <f>(((2*C8*(G8/C8))+3.841443202-(1.95996*SQRT(3.841443202+(4*C8*(G8/C8)*(1-(G8/C8))))))/(2*(C8+3.841443202)))</f>
        <v>0.5419069352010768</v>
      </c>
      <c r="N8" s="37">
        <f>(((2*C8*(G8/C8))+3.841443202+(1.95996*SQRT(3.841443202+(4*C8*(G8/C8)*(1-(G8/C8))))))/(2*(C8+3.841443202)))</f>
        <v>0.59809490741743099</v>
      </c>
      <c r="O8" s="38"/>
    </row>
    <row r="9" spans="1:15" x14ac:dyDescent="0.25">
      <c r="A9" s="64"/>
      <c r="B9" s="30" t="s">
        <v>67</v>
      </c>
      <c r="C9" s="15">
        <v>530</v>
      </c>
      <c r="D9" s="15">
        <v>247</v>
      </c>
      <c r="E9" s="16">
        <v>0.46603773584905661</v>
      </c>
      <c r="F9" s="32" t="str">
        <f t="shared" ref="F9:F31" si="0">ROUND(K9*100,0)&amp;-ROUND(L9*100,0)&amp;"%"</f>
        <v>42-51%</v>
      </c>
      <c r="G9" s="15">
        <v>322</v>
      </c>
      <c r="H9" s="16">
        <v>0.60754716981132073</v>
      </c>
      <c r="I9" s="32" t="str">
        <f t="shared" ref="I9:I31" si="1">ROUND(M9*100,0)&amp;-ROUND(N9*100,0)&amp;"%"</f>
        <v>57-65%</v>
      </c>
      <c r="K9" s="37">
        <f t="shared" ref="K9:K31" si="2">(((2*C9*(D9/C9))+3.841443202-(1.95996*SQRT(3.841443202+(4*C9*(D9/C9)*(1-(D9/C9))))))/(2*(C9+3.841443202)))</f>
        <v>0.4239651952292523</v>
      </c>
      <c r="L9" s="37">
        <f t="shared" ref="L9:L31" si="3">(((2*C9*(D9/C9))+3.841443202+(1.95996*SQRT(3.841443202+(4*C9*(D9/C9)*(1-(D9/C9))))))/(2*(C9+3.841443202)))</f>
        <v>0.50859905121802462</v>
      </c>
      <c r="M9" s="37">
        <f t="shared" ref="M9:M31" si="4">(((2*C9*(G9/C9))+3.841443202-(1.95996*SQRT(3.841443202+(4*C9*(G9/C9)*(1-(G9/C9))))))/(2*(C9+3.841443202)))</f>
        <v>0.56534464518300376</v>
      </c>
      <c r="N9" s="37">
        <f t="shared" ref="N9:N31" si="5">(((2*C9*(G9/C9))+3.841443202+(1.95996*SQRT(3.841443202+(4*C9*(G9/C9)*(1-(G9/C9))))))/(2*(C9+3.841443202)))</f>
        <v>0.64820190773395214</v>
      </c>
      <c r="O9" s="38"/>
    </row>
    <row r="10" spans="1:15" x14ac:dyDescent="0.25">
      <c r="A10" s="64"/>
      <c r="B10" s="45" t="s">
        <v>4</v>
      </c>
      <c r="C10" s="18">
        <v>1719</v>
      </c>
      <c r="D10" s="18">
        <v>775</v>
      </c>
      <c r="E10" s="19">
        <v>0.45084351367073883</v>
      </c>
      <c r="F10" s="33" t="str">
        <f t="shared" si="0"/>
        <v>43-47%</v>
      </c>
      <c r="G10" s="18">
        <v>1000</v>
      </c>
      <c r="H10" s="19">
        <v>0.58173356602675974</v>
      </c>
      <c r="I10" s="33" t="str">
        <f t="shared" si="1"/>
        <v>56-60%</v>
      </c>
      <c r="K10" s="37">
        <f t="shared" si="2"/>
        <v>0.42745731783971308</v>
      </c>
      <c r="L10" s="37">
        <f t="shared" si="3"/>
        <v>0.47444891928568145</v>
      </c>
      <c r="M10" s="37">
        <f t="shared" si="4"/>
        <v>0.55825827060757727</v>
      </c>
      <c r="N10" s="37">
        <f t="shared" si="5"/>
        <v>0.60484437653895595</v>
      </c>
      <c r="O10" s="38"/>
    </row>
    <row r="11" spans="1:15" x14ac:dyDescent="0.25">
      <c r="A11" s="64" t="s">
        <v>5</v>
      </c>
      <c r="B11" s="30" t="s">
        <v>68</v>
      </c>
      <c r="C11" s="15">
        <v>246</v>
      </c>
      <c r="D11" s="15">
        <v>78</v>
      </c>
      <c r="E11" s="16">
        <v>0.31707317073170732</v>
      </c>
      <c r="F11" s="32" t="str">
        <f t="shared" si="0"/>
        <v>26-38%</v>
      </c>
      <c r="G11" s="15">
        <v>120</v>
      </c>
      <c r="H11" s="16">
        <v>0.48780487804878048</v>
      </c>
      <c r="I11" s="32" t="str">
        <f t="shared" si="1"/>
        <v>43-55%</v>
      </c>
      <c r="K11" s="37">
        <f t="shared" si="2"/>
        <v>0.26211646220208917</v>
      </c>
      <c r="L11" s="37">
        <f t="shared" si="3"/>
        <v>0.37765507110900426</v>
      </c>
      <c r="M11" s="37">
        <f t="shared" si="4"/>
        <v>0.42601150359477319</v>
      </c>
      <c r="N11" s="37">
        <f t="shared" si="5"/>
        <v>0.54997326529263302</v>
      </c>
      <c r="O11" s="38"/>
    </row>
    <row r="12" spans="1:15" x14ac:dyDescent="0.25">
      <c r="A12" s="64"/>
      <c r="B12" s="30" t="s">
        <v>69</v>
      </c>
      <c r="C12" s="15">
        <v>227</v>
      </c>
      <c r="D12" s="15">
        <v>52</v>
      </c>
      <c r="E12" s="16">
        <v>0.22907488986784141</v>
      </c>
      <c r="F12" s="32" t="str">
        <f t="shared" si="0"/>
        <v>18-29%</v>
      </c>
      <c r="G12" s="15">
        <v>81</v>
      </c>
      <c r="H12" s="16">
        <v>0.35682819383259912</v>
      </c>
      <c r="I12" s="32" t="str">
        <f t="shared" si="1"/>
        <v>30-42%</v>
      </c>
      <c r="K12" s="37">
        <f t="shared" si="2"/>
        <v>0.17918549708040196</v>
      </c>
      <c r="L12" s="37">
        <f t="shared" si="3"/>
        <v>0.28798123739384196</v>
      </c>
      <c r="M12" s="37">
        <f t="shared" si="4"/>
        <v>0.29736553561213369</v>
      </c>
      <c r="N12" s="37">
        <f t="shared" si="5"/>
        <v>0.42105590943523102</v>
      </c>
      <c r="O12" s="38"/>
    </row>
    <row r="13" spans="1:15" x14ac:dyDescent="0.25">
      <c r="A13" s="64"/>
      <c r="B13" s="46" t="s">
        <v>85</v>
      </c>
      <c r="C13" s="15">
        <v>417</v>
      </c>
      <c r="D13" s="15">
        <v>149</v>
      </c>
      <c r="E13" s="16">
        <v>0.35731414868105515</v>
      </c>
      <c r="F13" s="32" t="str">
        <f t="shared" si="0"/>
        <v>31-40%</v>
      </c>
      <c r="G13" s="15">
        <v>197</v>
      </c>
      <c r="H13" s="16">
        <v>0.47242206235011991</v>
      </c>
      <c r="I13" s="32" t="str">
        <f t="shared" si="1"/>
        <v>42-52%</v>
      </c>
      <c r="K13" s="37">
        <f t="shared" si="2"/>
        <v>0.31281420113490038</v>
      </c>
      <c r="L13" s="37">
        <f t="shared" si="3"/>
        <v>0.40441897082986472</v>
      </c>
      <c r="M13" s="37">
        <f t="shared" si="4"/>
        <v>0.42497554845959268</v>
      </c>
      <c r="N13" s="37">
        <f t="shared" si="5"/>
        <v>0.52037203939914345</v>
      </c>
      <c r="O13" s="38"/>
    </row>
    <row r="14" spans="1:15" x14ac:dyDescent="0.25">
      <c r="A14" s="64"/>
      <c r="B14" s="30" t="s">
        <v>70</v>
      </c>
      <c r="C14" s="15">
        <v>194</v>
      </c>
      <c r="D14" s="15">
        <v>60</v>
      </c>
      <c r="E14" s="16">
        <v>0.30927835051546393</v>
      </c>
      <c r="F14" s="32" t="str">
        <f t="shared" si="0"/>
        <v>25-38%</v>
      </c>
      <c r="G14" s="15">
        <v>87</v>
      </c>
      <c r="H14" s="16">
        <v>0.4484536082474227</v>
      </c>
      <c r="I14" s="32" t="str">
        <f t="shared" si="1"/>
        <v>38-52%</v>
      </c>
      <c r="K14" s="37">
        <f t="shared" si="2"/>
        <v>0.24847087212142274</v>
      </c>
      <c r="L14" s="37">
        <f t="shared" si="3"/>
        <v>0.3774922284184144</v>
      </c>
      <c r="M14" s="37">
        <f t="shared" si="4"/>
        <v>0.38014642853750585</v>
      </c>
      <c r="N14" s="37">
        <f t="shared" si="5"/>
        <v>0.518762517554342</v>
      </c>
      <c r="O14" s="38"/>
    </row>
    <row r="15" spans="1:15" x14ac:dyDescent="0.25">
      <c r="A15" s="64"/>
      <c r="B15" s="45" t="s">
        <v>6</v>
      </c>
      <c r="C15" s="18">
        <v>1084</v>
      </c>
      <c r="D15" s="18">
        <v>339</v>
      </c>
      <c r="E15" s="19">
        <v>0.31273062730627305</v>
      </c>
      <c r="F15" s="33" t="str">
        <f t="shared" si="0"/>
        <v>29-34%</v>
      </c>
      <c r="G15" s="18">
        <v>485</v>
      </c>
      <c r="H15" s="19">
        <v>0.44741697416974169</v>
      </c>
      <c r="I15" s="33" t="str">
        <f t="shared" si="1"/>
        <v>42-48%</v>
      </c>
      <c r="K15" s="37">
        <f t="shared" si="2"/>
        <v>0.28583452579097118</v>
      </c>
      <c r="L15" s="37">
        <f t="shared" si="3"/>
        <v>0.34094931983550009</v>
      </c>
      <c r="M15" s="37">
        <f t="shared" si="4"/>
        <v>0.41805466551270926</v>
      </c>
      <c r="N15" s="37">
        <f t="shared" si="5"/>
        <v>0.47715065074694041</v>
      </c>
      <c r="O15" s="38"/>
    </row>
    <row r="16" spans="1:15" x14ac:dyDescent="0.25">
      <c r="A16" s="64" t="s">
        <v>7</v>
      </c>
      <c r="B16" s="30" t="s">
        <v>71</v>
      </c>
      <c r="C16" s="15">
        <v>18</v>
      </c>
      <c r="D16" s="15">
        <v>1</v>
      </c>
      <c r="E16" s="16">
        <v>5.5555555555555552E-2</v>
      </c>
      <c r="F16" s="32" t="str">
        <f t="shared" si="0"/>
        <v>1-26%</v>
      </c>
      <c r="G16" s="15">
        <v>3</v>
      </c>
      <c r="H16" s="16">
        <v>0.16666666666666666</v>
      </c>
      <c r="I16" s="32" t="str">
        <f t="shared" si="1"/>
        <v>6-39%</v>
      </c>
      <c r="K16" s="37">
        <f t="shared" si="2"/>
        <v>9.8752192125895599E-3</v>
      </c>
      <c r="L16" s="37">
        <f t="shared" si="3"/>
        <v>0.25757245574073512</v>
      </c>
      <c r="M16" s="37">
        <f t="shared" si="4"/>
        <v>5.836588578645447E-2</v>
      </c>
      <c r="N16" s="37">
        <f t="shared" si="5"/>
        <v>0.39221987042853906</v>
      </c>
      <c r="O16" s="38"/>
    </row>
    <row r="17" spans="1:15" x14ac:dyDescent="0.25">
      <c r="A17" s="64"/>
      <c r="B17" s="30" t="s">
        <v>72</v>
      </c>
      <c r="C17" s="15">
        <v>98</v>
      </c>
      <c r="D17" s="15">
        <v>24</v>
      </c>
      <c r="E17" s="16">
        <v>0.24489795918367346</v>
      </c>
      <c r="F17" s="32" t="str">
        <f t="shared" si="0"/>
        <v>17-34%</v>
      </c>
      <c r="G17" s="15">
        <v>35</v>
      </c>
      <c r="H17" s="16">
        <v>0.35714285714285715</v>
      </c>
      <c r="I17" s="32" t="str">
        <f t="shared" si="1"/>
        <v>27-46%</v>
      </c>
      <c r="K17" s="37">
        <f t="shared" si="2"/>
        <v>0.1704498305824256</v>
      </c>
      <c r="L17" s="37">
        <f t="shared" si="3"/>
        <v>0.33859090540924502</v>
      </c>
      <c r="M17" s="37">
        <f t="shared" si="4"/>
        <v>0.26931550405626525</v>
      </c>
      <c r="N17" s="37">
        <f t="shared" si="5"/>
        <v>0.45574730809907027</v>
      </c>
      <c r="O17" s="38"/>
    </row>
    <row r="18" spans="1:15" x14ac:dyDescent="0.25">
      <c r="A18" s="64"/>
      <c r="B18" s="30" t="s">
        <v>73</v>
      </c>
      <c r="C18" s="15">
        <v>20</v>
      </c>
      <c r="D18" s="15">
        <v>7</v>
      </c>
      <c r="E18" s="16">
        <v>0.35</v>
      </c>
      <c r="F18" s="32" t="str">
        <f t="shared" si="0"/>
        <v>18-57%</v>
      </c>
      <c r="G18" s="15">
        <v>10</v>
      </c>
      <c r="H18" s="16">
        <v>0.5</v>
      </c>
      <c r="I18" s="32" t="str">
        <f t="shared" si="1"/>
        <v>30-70%</v>
      </c>
      <c r="K18" s="37">
        <f t="shared" si="2"/>
        <v>0.1811920759356303</v>
      </c>
      <c r="L18" s="37">
        <f t="shared" si="3"/>
        <v>0.56714530661440454</v>
      </c>
      <c r="M18" s="37">
        <f t="shared" si="4"/>
        <v>0.29929835047804265</v>
      </c>
      <c r="N18" s="37">
        <f t="shared" si="5"/>
        <v>0.70070164952195735</v>
      </c>
      <c r="O18" s="38"/>
    </row>
    <row r="19" spans="1:15" x14ac:dyDescent="0.25">
      <c r="A19" s="64"/>
      <c r="B19" s="30" t="s">
        <v>74</v>
      </c>
      <c r="C19" s="15">
        <v>32</v>
      </c>
      <c r="D19" s="15">
        <v>5</v>
      </c>
      <c r="E19" s="16">
        <v>0.15625</v>
      </c>
      <c r="F19" s="32" t="str">
        <f t="shared" si="0"/>
        <v>7-32%</v>
      </c>
      <c r="G19" s="15">
        <v>8</v>
      </c>
      <c r="H19" s="16">
        <v>0.25</v>
      </c>
      <c r="I19" s="32" t="str">
        <f t="shared" si="1"/>
        <v>13-42%</v>
      </c>
      <c r="K19" s="37">
        <f t="shared" si="2"/>
        <v>6.8644314764810532E-2</v>
      </c>
      <c r="L19" s="37">
        <f t="shared" si="3"/>
        <v>0.31754111655252071</v>
      </c>
      <c r="M19" s="37">
        <f t="shared" si="4"/>
        <v>0.13252418281406333</v>
      </c>
      <c r="N19" s="37">
        <f t="shared" si="5"/>
        <v>0.42106522178035943</v>
      </c>
      <c r="O19" s="38"/>
    </row>
    <row r="20" spans="1:15" x14ac:dyDescent="0.25">
      <c r="A20" s="64"/>
      <c r="B20" s="30" t="s">
        <v>75</v>
      </c>
      <c r="C20" s="15">
        <v>67</v>
      </c>
      <c r="D20" s="15">
        <v>23</v>
      </c>
      <c r="E20" s="16">
        <v>0.34328358208955223</v>
      </c>
      <c r="F20" s="32" t="str">
        <f t="shared" si="0"/>
        <v>24-46%</v>
      </c>
      <c r="G20" s="15">
        <v>34</v>
      </c>
      <c r="H20" s="16">
        <v>0.5074626865671642</v>
      </c>
      <c r="I20" s="32" t="str">
        <f t="shared" si="1"/>
        <v>39-62%</v>
      </c>
      <c r="K20" s="37">
        <f t="shared" si="2"/>
        <v>0.24089024451609889</v>
      </c>
      <c r="L20" s="37">
        <f t="shared" si="3"/>
        <v>0.46267310695149066</v>
      </c>
      <c r="M20" s="37">
        <f t="shared" si="4"/>
        <v>0.39063797188460903</v>
      </c>
      <c r="N20" s="37">
        <f t="shared" si="5"/>
        <v>0.62347805899788666</v>
      </c>
      <c r="O20" s="38"/>
    </row>
    <row r="21" spans="1:15" x14ac:dyDescent="0.25">
      <c r="A21" s="64"/>
      <c r="B21" s="30" t="s">
        <v>76</v>
      </c>
      <c r="C21" s="15">
        <v>40</v>
      </c>
      <c r="D21" s="15">
        <v>4</v>
      </c>
      <c r="E21" s="16">
        <v>0.1</v>
      </c>
      <c r="F21" s="32" t="str">
        <f t="shared" si="0"/>
        <v>4-23%</v>
      </c>
      <c r="G21" s="15">
        <v>10</v>
      </c>
      <c r="H21" s="16">
        <v>0.25</v>
      </c>
      <c r="I21" s="32" t="str">
        <f t="shared" si="1"/>
        <v>14-40%</v>
      </c>
      <c r="K21" s="37">
        <f t="shared" si="2"/>
        <v>3.957959961264787E-2</v>
      </c>
      <c r="L21" s="37">
        <f t="shared" si="3"/>
        <v>0.23051742131434128</v>
      </c>
      <c r="M21" s="37">
        <f t="shared" si="4"/>
        <v>0.14187135316832897</v>
      </c>
      <c r="N21" s="37">
        <f t="shared" si="5"/>
        <v>0.40193928491103925</v>
      </c>
      <c r="O21" s="38"/>
    </row>
    <row r="22" spans="1:15" x14ac:dyDescent="0.25">
      <c r="A22" s="64"/>
      <c r="B22" s="30" t="s">
        <v>77</v>
      </c>
      <c r="C22" s="15">
        <v>174</v>
      </c>
      <c r="D22" s="15">
        <v>70</v>
      </c>
      <c r="E22" s="16">
        <v>0.40229885057471265</v>
      </c>
      <c r="F22" s="32" t="str">
        <f t="shared" si="0"/>
        <v>33-48%</v>
      </c>
      <c r="G22" s="15">
        <v>92</v>
      </c>
      <c r="H22" s="16">
        <v>0.52873563218390807</v>
      </c>
      <c r="I22" s="32" t="str">
        <f t="shared" si="1"/>
        <v>45-60%</v>
      </c>
      <c r="K22" s="37">
        <f t="shared" si="2"/>
        <v>0.33230956164542963</v>
      </c>
      <c r="L22" s="37">
        <f t="shared" si="3"/>
        <v>0.47650890390547496</v>
      </c>
      <c r="M22" s="37">
        <f t="shared" si="4"/>
        <v>0.45474842232063406</v>
      </c>
      <c r="N22" s="37">
        <f t="shared" si="5"/>
        <v>0.60148144075262922</v>
      </c>
      <c r="O22" s="38"/>
    </row>
    <row r="23" spans="1:15" x14ac:dyDescent="0.25">
      <c r="A23" s="64"/>
      <c r="B23" s="30" t="s">
        <v>78</v>
      </c>
      <c r="C23" s="15">
        <v>28</v>
      </c>
      <c r="D23" s="15">
        <v>5</v>
      </c>
      <c r="E23" s="16">
        <v>0.17857142857142858</v>
      </c>
      <c r="F23" s="32" t="str">
        <f t="shared" si="0"/>
        <v>8-36%</v>
      </c>
      <c r="G23" s="15">
        <v>7</v>
      </c>
      <c r="H23" s="16">
        <v>0.25</v>
      </c>
      <c r="I23" s="32" t="str">
        <f t="shared" si="1"/>
        <v>13-43%</v>
      </c>
      <c r="K23" s="37">
        <f t="shared" si="2"/>
        <v>7.8785147925327467E-2</v>
      </c>
      <c r="L23" s="37">
        <f t="shared" si="3"/>
        <v>0.35591384213585803</v>
      </c>
      <c r="M23" s="37">
        <f t="shared" si="4"/>
        <v>0.12676512618703437</v>
      </c>
      <c r="N23" s="37">
        <f t="shared" si="5"/>
        <v>0.43355631052722104</v>
      </c>
      <c r="O23" s="38"/>
    </row>
    <row r="24" spans="1:15" x14ac:dyDescent="0.25">
      <c r="A24" s="64"/>
      <c r="B24" s="30" t="s">
        <v>79</v>
      </c>
      <c r="C24" s="15">
        <v>68</v>
      </c>
      <c r="D24" s="15">
        <v>20</v>
      </c>
      <c r="E24" s="16">
        <v>0.29411764705882354</v>
      </c>
      <c r="F24" s="32" t="str">
        <f t="shared" si="0"/>
        <v>20-41%</v>
      </c>
      <c r="G24" s="15">
        <v>28</v>
      </c>
      <c r="H24" s="16">
        <v>0.41176470588235292</v>
      </c>
      <c r="I24" s="32" t="str">
        <f t="shared" si="1"/>
        <v>30-53%</v>
      </c>
      <c r="K24" s="37">
        <f t="shared" si="2"/>
        <v>0.19919026972245774</v>
      </c>
      <c r="L24" s="37">
        <f t="shared" si="3"/>
        <v>0.41106254881751697</v>
      </c>
      <c r="M24" s="37">
        <f t="shared" si="4"/>
        <v>0.30258039890273264</v>
      </c>
      <c r="N24" s="37">
        <f t="shared" si="5"/>
        <v>0.53038509475725659</v>
      </c>
      <c r="O24" s="38"/>
    </row>
    <row r="25" spans="1:15" x14ac:dyDescent="0.25">
      <c r="A25" s="64"/>
      <c r="B25" s="30" t="s">
        <v>80</v>
      </c>
      <c r="C25" s="15">
        <v>35</v>
      </c>
      <c r="D25" s="15">
        <v>9</v>
      </c>
      <c r="E25" s="16">
        <v>0.25714285714285712</v>
      </c>
      <c r="F25" s="32" t="str">
        <f t="shared" si="0"/>
        <v>14-42%</v>
      </c>
      <c r="G25" s="15">
        <v>13</v>
      </c>
      <c r="H25" s="16">
        <v>0.37142857142857144</v>
      </c>
      <c r="I25" s="32" t="str">
        <f t="shared" si="1"/>
        <v>23-54%</v>
      </c>
      <c r="K25" s="37">
        <f t="shared" si="2"/>
        <v>0.14163044587541695</v>
      </c>
      <c r="L25" s="37">
        <f t="shared" si="3"/>
        <v>0.42069271725759849</v>
      </c>
      <c r="M25" s="37">
        <f t="shared" si="4"/>
        <v>0.23165842972985914</v>
      </c>
      <c r="N25" s="37">
        <f t="shared" si="5"/>
        <v>0.53663030369350206</v>
      </c>
      <c r="O25" s="38"/>
    </row>
    <row r="26" spans="1:15" x14ac:dyDescent="0.25">
      <c r="A26" s="64"/>
      <c r="B26" s="30" t="s">
        <v>81</v>
      </c>
      <c r="C26" s="15">
        <v>51</v>
      </c>
      <c r="D26" s="15">
        <v>16</v>
      </c>
      <c r="E26" s="16">
        <v>0.31372549019607843</v>
      </c>
      <c r="F26" s="32" t="str">
        <f t="shared" si="0"/>
        <v>20-45%</v>
      </c>
      <c r="G26" s="15">
        <v>23</v>
      </c>
      <c r="H26" s="16">
        <v>0.45098039215686275</v>
      </c>
      <c r="I26" s="32" t="str">
        <f t="shared" si="1"/>
        <v>32-59%</v>
      </c>
      <c r="K26" s="37">
        <f t="shared" si="2"/>
        <v>0.20327697140565354</v>
      </c>
      <c r="L26" s="37">
        <f t="shared" si="3"/>
        <v>0.45026970988760801</v>
      </c>
      <c r="M26" s="37">
        <f t="shared" si="4"/>
        <v>0.32267542174140762</v>
      </c>
      <c r="N26" s="37">
        <f t="shared" si="5"/>
        <v>0.58615265228313485</v>
      </c>
      <c r="O26" s="38"/>
    </row>
    <row r="27" spans="1:15" x14ac:dyDescent="0.25">
      <c r="A27" s="64"/>
      <c r="B27" s="30" t="s">
        <v>82</v>
      </c>
      <c r="C27" s="15">
        <v>98</v>
      </c>
      <c r="D27" s="15">
        <v>23</v>
      </c>
      <c r="E27" s="16">
        <v>0.23469387755102042</v>
      </c>
      <c r="F27" s="32" t="str">
        <f t="shared" si="0"/>
        <v>16-33%</v>
      </c>
      <c r="G27" s="15">
        <v>41</v>
      </c>
      <c r="H27" s="16">
        <v>0.41836734693877553</v>
      </c>
      <c r="I27" s="32" t="str">
        <f t="shared" si="1"/>
        <v>33-52%</v>
      </c>
      <c r="K27" s="37">
        <f t="shared" si="2"/>
        <v>0.16178491493627203</v>
      </c>
      <c r="L27" s="37">
        <f t="shared" si="3"/>
        <v>0.32761745049506547</v>
      </c>
      <c r="M27" s="37">
        <f t="shared" si="4"/>
        <v>0.32559203927882019</v>
      </c>
      <c r="N27" s="37">
        <f t="shared" si="5"/>
        <v>0.51730099623851433</v>
      </c>
      <c r="O27" s="38"/>
    </row>
    <row r="28" spans="1:15" x14ac:dyDescent="0.25">
      <c r="A28" s="64"/>
      <c r="B28" s="17" t="s">
        <v>8</v>
      </c>
      <c r="C28" s="18">
        <v>729</v>
      </c>
      <c r="D28" s="18">
        <v>207</v>
      </c>
      <c r="E28" s="19">
        <v>0.2839506172839506</v>
      </c>
      <c r="F28" s="33" t="str">
        <f t="shared" si="0"/>
        <v>25-32%</v>
      </c>
      <c r="G28" s="18">
        <v>304</v>
      </c>
      <c r="H28" s="19">
        <v>0.41700960219478739</v>
      </c>
      <c r="I28" s="33" t="str">
        <f t="shared" si="1"/>
        <v>38-45%</v>
      </c>
      <c r="K28" s="37">
        <f t="shared" si="2"/>
        <v>0.25241709339845558</v>
      </c>
      <c r="L28" s="37">
        <f t="shared" si="3"/>
        <v>0.31774913707061792</v>
      </c>
      <c r="M28" s="37">
        <f t="shared" si="4"/>
        <v>0.38174380694252191</v>
      </c>
      <c r="N28" s="37">
        <f t="shared" si="5"/>
        <v>0.45314544349163016</v>
      </c>
      <c r="O28" s="38"/>
    </row>
    <row r="29" spans="1:15" x14ac:dyDescent="0.25">
      <c r="A29" s="20" t="s">
        <v>9</v>
      </c>
      <c r="B29" s="21"/>
      <c r="C29" s="22">
        <v>3532</v>
      </c>
      <c r="D29" s="22">
        <v>1321</v>
      </c>
      <c r="E29" s="19">
        <v>0.37400906002265005</v>
      </c>
      <c r="F29" s="33" t="str">
        <f t="shared" si="0"/>
        <v>36-39%</v>
      </c>
      <c r="G29" s="22">
        <v>1789</v>
      </c>
      <c r="H29" s="19">
        <v>0.50651189127972818</v>
      </c>
      <c r="I29" s="33" t="str">
        <f t="shared" si="1"/>
        <v>49-52%</v>
      </c>
      <c r="K29" s="37">
        <f t="shared" si="2"/>
        <v>0.35819663041576727</v>
      </c>
      <c r="L29" s="37">
        <f t="shared" si="3"/>
        <v>0.39009525023088565</v>
      </c>
      <c r="M29" s="37">
        <f t="shared" si="4"/>
        <v>0.49002569619204894</v>
      </c>
      <c r="N29" s="37">
        <f t="shared" si="5"/>
        <v>0.52298393694306788</v>
      </c>
      <c r="O29" s="38"/>
    </row>
    <row r="30" spans="1:15" x14ac:dyDescent="0.25">
      <c r="A30" s="23" t="s">
        <v>10</v>
      </c>
      <c r="B30" s="24" t="s">
        <v>11</v>
      </c>
      <c r="C30" s="22">
        <v>31</v>
      </c>
      <c r="D30" s="22">
        <v>9</v>
      </c>
      <c r="E30" s="19">
        <v>0.29032258064516131</v>
      </c>
      <c r="F30" s="33" t="str">
        <f t="shared" si="0"/>
        <v>16-47%</v>
      </c>
      <c r="G30" s="22">
        <v>20</v>
      </c>
      <c r="H30" s="19">
        <v>0.64516129032258063</v>
      </c>
      <c r="I30" s="33" t="str">
        <f t="shared" si="1"/>
        <v>47-79%</v>
      </c>
      <c r="K30" s="37">
        <f t="shared" si="2"/>
        <v>0.16095820008669143</v>
      </c>
      <c r="L30" s="37">
        <f t="shared" si="3"/>
        <v>0.46592292752246106</v>
      </c>
      <c r="M30" s="37">
        <f t="shared" si="4"/>
        <v>0.46947989027140646</v>
      </c>
      <c r="N30" s="37">
        <f t="shared" si="5"/>
        <v>0.78883317522994956</v>
      </c>
      <c r="O30" s="38"/>
    </row>
    <row r="31" spans="1:15" ht="15.75" x14ac:dyDescent="0.25">
      <c r="A31" s="25" t="s">
        <v>9</v>
      </c>
      <c r="B31" s="26" t="s">
        <v>12</v>
      </c>
      <c r="C31" s="27">
        <v>3563</v>
      </c>
      <c r="D31" s="27">
        <v>1330</v>
      </c>
      <c r="E31" s="19">
        <v>0.37328094302554027</v>
      </c>
      <c r="F31" s="33" t="str">
        <f t="shared" si="0"/>
        <v>36-39%</v>
      </c>
      <c r="G31" s="27">
        <v>1809</v>
      </c>
      <c r="H31" s="19">
        <v>0.50771821498737024</v>
      </c>
      <c r="I31" s="33" t="str">
        <f t="shared" si="1"/>
        <v>49-52%</v>
      </c>
      <c r="K31" s="37">
        <f t="shared" si="2"/>
        <v>0.35754380742351105</v>
      </c>
      <c r="L31" s="37">
        <f t="shared" si="3"/>
        <v>0.38929102827656842</v>
      </c>
      <c r="M31" s="37">
        <f t="shared" si="4"/>
        <v>0.49130311264035692</v>
      </c>
      <c r="N31" s="37">
        <f t="shared" si="5"/>
        <v>0.5241166924941898</v>
      </c>
      <c r="O31" s="38"/>
    </row>
    <row r="32" spans="1:15" ht="15.75" x14ac:dyDescent="0.25">
      <c r="A32" s="51" t="s">
        <v>89</v>
      </c>
      <c r="B32" s="47"/>
      <c r="C32" s="48"/>
      <c r="D32" s="48"/>
      <c r="E32" s="49"/>
      <c r="F32" s="50"/>
      <c r="G32" s="48"/>
      <c r="H32" s="49"/>
      <c r="I32" s="50"/>
      <c r="K32" s="37"/>
      <c r="L32" s="37"/>
      <c r="M32" s="37"/>
      <c r="N32" s="37"/>
      <c r="O32" s="38"/>
    </row>
    <row r="33" spans="1:14" x14ac:dyDescent="0.25">
      <c r="A33" t="s">
        <v>87</v>
      </c>
    </row>
    <row r="34" spans="1:14" x14ac:dyDescent="0.25">
      <c r="A34" t="s">
        <v>13</v>
      </c>
    </row>
    <row r="35" spans="1:14" x14ac:dyDescent="0.25">
      <c r="A35" t="s">
        <v>14</v>
      </c>
    </row>
    <row r="36" spans="1:14" x14ac:dyDescent="0.25">
      <c r="A36" t="s">
        <v>15</v>
      </c>
    </row>
    <row r="38" spans="1:14" x14ac:dyDescent="0.25">
      <c r="A38" s="14" t="s">
        <v>54</v>
      </c>
    </row>
    <row r="39" spans="1:14" ht="15" customHeight="1" x14ac:dyDescent="0.25">
      <c r="A39" s="64" t="s">
        <v>1</v>
      </c>
      <c r="B39" s="64" t="s">
        <v>2</v>
      </c>
      <c r="C39" s="65" t="s">
        <v>55</v>
      </c>
      <c r="D39" s="65" t="s">
        <v>51</v>
      </c>
      <c r="E39" s="65" t="s">
        <v>88</v>
      </c>
      <c r="F39" s="68" t="s">
        <v>18</v>
      </c>
      <c r="G39" s="65" t="s">
        <v>52</v>
      </c>
      <c r="H39" s="65" t="s">
        <v>53</v>
      </c>
      <c r="I39" s="68" t="s">
        <v>18</v>
      </c>
    </row>
    <row r="40" spans="1:14" x14ac:dyDescent="0.25">
      <c r="A40" s="64"/>
      <c r="B40" s="64"/>
      <c r="C40" s="66"/>
      <c r="D40" s="66"/>
      <c r="E40" s="66"/>
      <c r="F40" s="68"/>
      <c r="G40" s="66"/>
      <c r="H40" s="66"/>
      <c r="I40" s="68"/>
    </row>
    <row r="41" spans="1:14" x14ac:dyDescent="0.25">
      <c r="A41" s="64"/>
      <c r="B41" s="64"/>
      <c r="C41" s="66"/>
      <c r="D41" s="66"/>
      <c r="E41" s="66"/>
      <c r="F41" s="68"/>
      <c r="G41" s="66"/>
      <c r="H41" s="66"/>
      <c r="I41" s="68"/>
    </row>
    <row r="42" spans="1:14" ht="45" x14ac:dyDescent="0.25">
      <c r="A42" s="64"/>
      <c r="B42" s="64"/>
      <c r="C42" s="67"/>
      <c r="D42" s="67"/>
      <c r="E42" s="67"/>
      <c r="F42" s="68"/>
      <c r="G42" s="67"/>
      <c r="H42" s="67"/>
      <c r="I42" s="68"/>
      <c r="K42" s="36" t="s">
        <v>47</v>
      </c>
      <c r="L42" s="36" t="s">
        <v>48</v>
      </c>
      <c r="M42" s="36" t="s">
        <v>47</v>
      </c>
      <c r="N42" s="36" t="s">
        <v>48</v>
      </c>
    </row>
    <row r="43" spans="1:14" x14ac:dyDescent="0.25">
      <c r="A43" s="64" t="s">
        <v>3</v>
      </c>
      <c r="B43" s="44" t="s">
        <v>66</v>
      </c>
      <c r="C43" s="15">
        <v>602</v>
      </c>
      <c r="D43" s="15">
        <v>204</v>
      </c>
      <c r="E43" s="16">
        <v>0.33887043189368771</v>
      </c>
      <c r="F43" s="32" t="str">
        <f>ROUND(K43*100,0)&amp;-ROUND(L43*100,0)&amp;"%"</f>
        <v>30-38%</v>
      </c>
      <c r="G43" s="15">
        <v>289</v>
      </c>
      <c r="H43" s="16">
        <v>0.48006644518272423</v>
      </c>
      <c r="I43" s="32" t="str">
        <f>ROUND(M43*100,0)&amp;-ROUND(N43*100,0)&amp;"%"</f>
        <v>44-52%</v>
      </c>
      <c r="K43" s="37">
        <f>(((2*C43*(D43/C43))+3.841443202-(1.95996*SQRT(3.841443202+(4*C43*(D43/C43)*(1-(D43/C43))))))/(2*(C43+3.841443202)))</f>
        <v>0.3021881088815066</v>
      </c>
      <c r="L43" s="37">
        <f>(((2*C43*(D43/C43))+3.841443202+(1.95996*SQRT(3.841443202+(4*C43*(D43/C43)*(1-(D43/C43))))))/(2*(C43+3.841443202)))</f>
        <v>0.37759609509326764</v>
      </c>
      <c r="M43" s="37">
        <f>(((2*C43*(G43/C43))+3.841443202-(1.95996*SQRT(3.841443202+(4*C43*(G43/C43)*(1-(G43/C43))))))/(2*(C43+3.841443202)))</f>
        <v>0.4404101140125799</v>
      </c>
      <c r="N43" s="37">
        <f>(((2*C43*(G43/C43))+3.841443202+(1.95996*SQRT(3.841443202+(4*C43*(G43/C43)*(1-(G43/C43))))))/(2*(C43+3.841443202)))</f>
        <v>0.51997556070594886</v>
      </c>
    </row>
    <row r="44" spans="1:14" x14ac:dyDescent="0.25">
      <c r="A44" s="64"/>
      <c r="B44" s="30" t="s">
        <v>67</v>
      </c>
      <c r="C44" s="15">
        <v>395</v>
      </c>
      <c r="D44" s="15">
        <v>146</v>
      </c>
      <c r="E44" s="16">
        <v>0.36962025316455699</v>
      </c>
      <c r="F44" s="32" t="str">
        <f t="shared" ref="F44:F66" si="6">ROUND(K44*100,0)&amp;-ROUND(L44*100,0)&amp;"%"</f>
        <v>32-42%</v>
      </c>
      <c r="G44" s="15">
        <v>202</v>
      </c>
      <c r="H44" s="16">
        <v>0.51139240506329109</v>
      </c>
      <c r="I44" s="32" t="str">
        <f t="shared" ref="I44:I66" si="7">ROUND(M44*100,0)&amp;-ROUND(N44*100,0)&amp;"%"</f>
        <v>46-56%</v>
      </c>
      <c r="K44" s="37">
        <f t="shared" ref="K44:K66" si="8">(((2*C44*(D44/C44))+3.841443202-(1.95996*SQRT(3.841443202+(4*C44*(D44/C44)*(1-(D44/C44))))))/(2*(C44+3.841443202)))</f>
        <v>0.32348689051727847</v>
      </c>
      <c r="L44" s="37">
        <f t="shared" ref="L44:L66" si="9">(((2*C44*(D44/C44))+3.841443202+(1.95996*SQRT(3.841443202+(4*C44*(D44/C44)*(1-(D44/C44))))))/(2*(C44+3.841443202)))</f>
        <v>0.41826512207928129</v>
      </c>
      <c r="M44" s="37">
        <f t="shared" ref="M44:M66" si="10">(((2*C44*(G44/C44))+3.841443202-(1.95996*SQRT(3.841443202+(4*C44*(G44/C44)*(1-(G44/C44))))))/(2*(C44+3.841443202)))</f>
        <v>0.46222518064411933</v>
      </c>
      <c r="N44" s="37">
        <f t="shared" ref="N44:N66" si="11">(((2*C44*(G44/C44))+3.841443202+(1.95996*SQRT(3.841443202+(4*C44*(G44/C44)*(1-(G44/C44))))))/(2*(C44+3.841443202)))</f>
        <v>0.56034017747851117</v>
      </c>
    </row>
    <row r="45" spans="1:14" x14ac:dyDescent="0.25">
      <c r="A45" s="64"/>
      <c r="B45" s="45" t="s">
        <v>4</v>
      </c>
      <c r="C45" s="18">
        <v>997</v>
      </c>
      <c r="D45" s="18">
        <v>350</v>
      </c>
      <c r="E45" s="19">
        <v>0.35105315947843529</v>
      </c>
      <c r="F45" s="33" t="str">
        <f t="shared" si="6"/>
        <v>32-38%</v>
      </c>
      <c r="G45" s="18">
        <v>491</v>
      </c>
      <c r="H45" s="19">
        <v>0.49247743229689067</v>
      </c>
      <c r="I45" s="33" t="str">
        <f t="shared" si="7"/>
        <v>46-52%</v>
      </c>
      <c r="K45" s="37">
        <f t="shared" si="8"/>
        <v>0.32204903426168141</v>
      </c>
      <c r="L45" s="37">
        <f t="shared" si="9"/>
        <v>0.38120066426218713</v>
      </c>
      <c r="M45" s="37">
        <f t="shared" si="10"/>
        <v>0.461533139331681</v>
      </c>
      <c r="N45" s="37">
        <f t="shared" si="11"/>
        <v>0.52347947170487807</v>
      </c>
    </row>
    <row r="46" spans="1:14" x14ac:dyDescent="0.25">
      <c r="A46" s="64" t="s">
        <v>5</v>
      </c>
      <c r="B46" s="30" t="s">
        <v>68</v>
      </c>
      <c r="C46" s="15">
        <v>360</v>
      </c>
      <c r="D46" s="15">
        <v>149</v>
      </c>
      <c r="E46" s="16">
        <v>0.41388888888888886</v>
      </c>
      <c r="F46" s="32" t="str">
        <f t="shared" si="6"/>
        <v>36-47%</v>
      </c>
      <c r="G46" s="15">
        <v>213</v>
      </c>
      <c r="H46" s="16">
        <v>0.59166666666666667</v>
      </c>
      <c r="I46" s="32" t="str">
        <f t="shared" si="7"/>
        <v>54-64%</v>
      </c>
      <c r="K46" s="37">
        <f t="shared" si="8"/>
        <v>0.3641814413266064</v>
      </c>
      <c r="L46" s="37">
        <f t="shared" si="9"/>
        <v>0.46541466115592905</v>
      </c>
      <c r="M46" s="37">
        <f t="shared" si="10"/>
        <v>0.54018426042761891</v>
      </c>
      <c r="N46" s="37">
        <f t="shared" si="11"/>
        <v>0.64121343692968213</v>
      </c>
    </row>
    <row r="47" spans="1:14" x14ac:dyDescent="0.25">
      <c r="A47" s="64"/>
      <c r="B47" s="30" t="s">
        <v>69</v>
      </c>
      <c r="C47" s="15">
        <v>271</v>
      </c>
      <c r="D47" s="15">
        <v>101</v>
      </c>
      <c r="E47" s="16">
        <v>0.37269372693726938</v>
      </c>
      <c r="F47" s="32" t="str">
        <f t="shared" si="6"/>
        <v>32-43%</v>
      </c>
      <c r="G47" s="15">
        <v>149</v>
      </c>
      <c r="H47" s="16">
        <v>0.54981549815498154</v>
      </c>
      <c r="I47" s="32" t="str">
        <f t="shared" si="7"/>
        <v>49-61%</v>
      </c>
      <c r="K47" s="37">
        <f t="shared" si="8"/>
        <v>0.31728147937644169</v>
      </c>
      <c r="L47" s="37">
        <f t="shared" si="9"/>
        <v>0.43166467955750359</v>
      </c>
      <c r="M47" s="37">
        <f t="shared" si="10"/>
        <v>0.49029716250400057</v>
      </c>
      <c r="N47" s="37">
        <f t="shared" si="11"/>
        <v>0.60794129704358602</v>
      </c>
    </row>
    <row r="48" spans="1:14" x14ac:dyDescent="0.25">
      <c r="A48" s="64"/>
      <c r="B48" s="46" t="s">
        <v>85</v>
      </c>
      <c r="C48" s="15">
        <v>238</v>
      </c>
      <c r="D48" s="15">
        <v>104</v>
      </c>
      <c r="E48" s="16">
        <v>0.43697478991596639</v>
      </c>
      <c r="F48" s="32" t="str">
        <f t="shared" si="6"/>
        <v>38-50%</v>
      </c>
      <c r="G48" s="15">
        <v>129</v>
      </c>
      <c r="H48" s="16">
        <v>0.54201680672268904</v>
      </c>
      <c r="I48" s="32" t="str">
        <f t="shared" si="7"/>
        <v>48-60%</v>
      </c>
      <c r="K48" s="37">
        <f t="shared" si="8"/>
        <v>0.37545435529877835</v>
      </c>
      <c r="L48" s="37">
        <f t="shared" si="9"/>
        <v>0.50049742698138999</v>
      </c>
      <c r="M48" s="37">
        <f t="shared" si="10"/>
        <v>0.47855260480965867</v>
      </c>
      <c r="N48" s="37">
        <f t="shared" si="11"/>
        <v>0.60414620700356247</v>
      </c>
    </row>
    <row r="49" spans="1:14" x14ac:dyDescent="0.25">
      <c r="A49" s="64"/>
      <c r="B49" s="30" t="s">
        <v>70</v>
      </c>
      <c r="C49" s="15">
        <v>158</v>
      </c>
      <c r="D49" s="15">
        <v>47</v>
      </c>
      <c r="E49" s="16">
        <v>0.29746835443037972</v>
      </c>
      <c r="F49" s="32" t="str">
        <f t="shared" si="6"/>
        <v>23-37%</v>
      </c>
      <c r="G49" s="15">
        <v>71</v>
      </c>
      <c r="H49" s="16">
        <v>0.44936708860759494</v>
      </c>
      <c r="I49" s="32" t="str">
        <f t="shared" si="7"/>
        <v>37-53%</v>
      </c>
      <c r="K49" s="37">
        <f t="shared" si="8"/>
        <v>0.23168206961583834</v>
      </c>
      <c r="L49" s="37">
        <f t="shared" si="9"/>
        <v>0.37286915821695249</v>
      </c>
      <c r="M49" s="37">
        <f t="shared" si="10"/>
        <v>0.37392326498266903</v>
      </c>
      <c r="N49" s="37">
        <f t="shared" si="11"/>
        <v>0.52721454197552875</v>
      </c>
    </row>
    <row r="50" spans="1:14" x14ac:dyDescent="0.25">
      <c r="A50" s="64"/>
      <c r="B50" s="45" t="s">
        <v>6</v>
      </c>
      <c r="C50" s="18">
        <v>1027</v>
      </c>
      <c r="D50" s="18">
        <v>401</v>
      </c>
      <c r="E50" s="19">
        <v>0.39045764362220059</v>
      </c>
      <c r="F50" s="33" t="str">
        <f t="shared" si="6"/>
        <v>36-42%</v>
      </c>
      <c r="G50" s="18">
        <v>562</v>
      </c>
      <c r="H50" s="19">
        <v>0.54722492697176239</v>
      </c>
      <c r="I50" s="33" t="str">
        <f t="shared" si="7"/>
        <v>52-58%</v>
      </c>
      <c r="K50" s="37">
        <f t="shared" si="8"/>
        <v>0.36108199488708503</v>
      </c>
      <c r="L50" s="37">
        <f t="shared" si="9"/>
        <v>0.42064971420960706</v>
      </c>
      <c r="M50" s="37">
        <f t="shared" si="10"/>
        <v>0.51666229805292496</v>
      </c>
      <c r="N50" s="37">
        <f t="shared" si="11"/>
        <v>0.57743558735872336</v>
      </c>
    </row>
    <row r="51" spans="1:14" x14ac:dyDescent="0.25">
      <c r="A51" s="64" t="s">
        <v>7</v>
      </c>
      <c r="B51" s="30" t="s">
        <v>71</v>
      </c>
      <c r="C51" s="15">
        <v>12</v>
      </c>
      <c r="D51" s="15">
        <v>4</v>
      </c>
      <c r="E51" s="16">
        <v>0.33333333333333331</v>
      </c>
      <c r="F51" s="32" t="str">
        <f t="shared" si="6"/>
        <v>14-61%</v>
      </c>
      <c r="G51" s="15">
        <v>6</v>
      </c>
      <c r="H51" s="16">
        <v>0.5</v>
      </c>
      <c r="I51" s="32" t="str">
        <f t="shared" si="7"/>
        <v>25-75%</v>
      </c>
      <c r="K51" s="37">
        <f t="shared" si="8"/>
        <v>0.13812034015860272</v>
      </c>
      <c r="L51" s="37">
        <f t="shared" si="9"/>
        <v>0.60937741310828419</v>
      </c>
      <c r="M51" s="37">
        <f t="shared" si="10"/>
        <v>0.25378197680946935</v>
      </c>
      <c r="N51" s="37">
        <f t="shared" si="11"/>
        <v>0.74621802319053065</v>
      </c>
    </row>
    <row r="52" spans="1:14" x14ac:dyDescent="0.25">
      <c r="A52" s="64"/>
      <c r="B52" s="30" t="s">
        <v>72</v>
      </c>
      <c r="C52" s="15">
        <v>49</v>
      </c>
      <c r="D52" s="15">
        <v>12</v>
      </c>
      <c r="E52" s="16">
        <v>0.24489795918367346</v>
      </c>
      <c r="F52" s="32" t="str">
        <f t="shared" si="6"/>
        <v>15-38%</v>
      </c>
      <c r="G52" s="15">
        <v>18</v>
      </c>
      <c r="H52" s="16">
        <v>0.36734693877551022</v>
      </c>
      <c r="I52" s="32" t="str">
        <f t="shared" si="7"/>
        <v>25-51%</v>
      </c>
      <c r="K52" s="37">
        <f t="shared" si="8"/>
        <v>0.14602360954176916</v>
      </c>
      <c r="L52" s="37">
        <f t="shared" si="9"/>
        <v>0.38086289307643006</v>
      </c>
      <c r="M52" s="37">
        <f t="shared" si="10"/>
        <v>0.24665194038500196</v>
      </c>
      <c r="N52" s="37">
        <f t="shared" si="11"/>
        <v>0.5073290409764617</v>
      </c>
    </row>
    <row r="53" spans="1:14" x14ac:dyDescent="0.25">
      <c r="A53" s="64"/>
      <c r="B53" s="30" t="s">
        <v>73</v>
      </c>
      <c r="C53" s="15">
        <v>45</v>
      </c>
      <c r="D53" s="15">
        <v>12</v>
      </c>
      <c r="E53" s="16">
        <v>0.26666666666666666</v>
      </c>
      <c r="F53" s="32" t="str">
        <f t="shared" si="6"/>
        <v>16-41%</v>
      </c>
      <c r="G53" s="15">
        <v>20</v>
      </c>
      <c r="H53" s="16">
        <v>0.44444444444444442</v>
      </c>
      <c r="I53" s="32" t="str">
        <f t="shared" si="7"/>
        <v>31-59%</v>
      </c>
      <c r="K53" s="37">
        <f t="shared" si="8"/>
        <v>0.15964920632163468</v>
      </c>
      <c r="L53" s="37">
        <f t="shared" si="9"/>
        <v>0.41038806892538188</v>
      </c>
      <c r="M53" s="37">
        <f t="shared" si="10"/>
        <v>0.30938954539081931</v>
      </c>
      <c r="N53" s="37">
        <f t="shared" si="11"/>
        <v>0.58823837728704176</v>
      </c>
    </row>
    <row r="54" spans="1:14" x14ac:dyDescent="0.25">
      <c r="A54" s="64"/>
      <c r="B54" s="30" t="s">
        <v>74</v>
      </c>
      <c r="C54" s="15">
        <v>71</v>
      </c>
      <c r="D54" s="15">
        <v>11</v>
      </c>
      <c r="E54" s="16">
        <v>0.15492957746478872</v>
      </c>
      <c r="F54" s="32" t="str">
        <f t="shared" si="6"/>
        <v>9-26%</v>
      </c>
      <c r="G54" s="15">
        <v>19</v>
      </c>
      <c r="H54" s="16">
        <v>0.26760563380281688</v>
      </c>
      <c r="I54" s="32" t="str">
        <f t="shared" si="7"/>
        <v>18-38%</v>
      </c>
      <c r="K54" s="37">
        <f t="shared" si="8"/>
        <v>8.8773143348941971E-2</v>
      </c>
      <c r="L54" s="37">
        <f t="shared" si="9"/>
        <v>0.25650939125228067</v>
      </c>
      <c r="M54" s="37">
        <f t="shared" si="10"/>
        <v>0.17852818637479412</v>
      </c>
      <c r="N54" s="37">
        <f t="shared" si="11"/>
        <v>0.38053964305051907</v>
      </c>
    </row>
    <row r="55" spans="1:14" x14ac:dyDescent="0.25">
      <c r="A55" s="64"/>
      <c r="B55" s="30" t="s">
        <v>75</v>
      </c>
      <c r="C55" s="15">
        <v>65</v>
      </c>
      <c r="D55" s="15">
        <v>19</v>
      </c>
      <c r="E55" s="16">
        <v>0.29230769230769232</v>
      </c>
      <c r="F55" s="32" t="str">
        <f t="shared" si="6"/>
        <v>20-41%</v>
      </c>
      <c r="G55" s="15">
        <v>27</v>
      </c>
      <c r="H55" s="16">
        <v>0.41538461538461541</v>
      </c>
      <c r="I55" s="32" t="str">
        <f t="shared" si="7"/>
        <v>30-54%</v>
      </c>
      <c r="K55" s="37">
        <f t="shared" si="8"/>
        <v>0.19583427520102101</v>
      </c>
      <c r="L55" s="37">
        <f t="shared" si="9"/>
        <v>0.41196011805749244</v>
      </c>
      <c r="M55" s="37">
        <f t="shared" si="10"/>
        <v>0.30360262144758021</v>
      </c>
      <c r="N55" s="37">
        <f t="shared" si="11"/>
        <v>0.53660990913922169</v>
      </c>
    </row>
    <row r="56" spans="1:14" x14ac:dyDescent="0.25">
      <c r="A56" s="64"/>
      <c r="B56" s="30" t="s">
        <v>76</v>
      </c>
      <c r="C56" s="15">
        <v>36</v>
      </c>
      <c r="D56" s="15">
        <v>6</v>
      </c>
      <c r="E56" s="16">
        <v>0.16666666666666666</v>
      </c>
      <c r="F56" s="32" t="str">
        <f t="shared" si="6"/>
        <v>8-32%</v>
      </c>
      <c r="G56" s="15">
        <v>11</v>
      </c>
      <c r="H56" s="16">
        <v>0.30555555555555558</v>
      </c>
      <c r="I56" s="32" t="str">
        <f t="shared" si="7"/>
        <v>18-47%</v>
      </c>
      <c r="K56" s="37">
        <f t="shared" si="8"/>
        <v>7.8704594295849556E-2</v>
      </c>
      <c r="L56" s="37">
        <f t="shared" si="9"/>
        <v>0.31890758861836715</v>
      </c>
      <c r="M56" s="37">
        <f t="shared" si="10"/>
        <v>0.18004471654480689</v>
      </c>
      <c r="N56" s="37">
        <f t="shared" si="11"/>
        <v>0.46856239015515283</v>
      </c>
    </row>
    <row r="57" spans="1:14" x14ac:dyDescent="0.25">
      <c r="A57" s="64"/>
      <c r="B57" s="30" t="s">
        <v>77</v>
      </c>
      <c r="C57" s="15">
        <v>100</v>
      </c>
      <c r="D57" s="15">
        <v>34</v>
      </c>
      <c r="E57" s="16">
        <v>0.34</v>
      </c>
      <c r="F57" s="32" t="str">
        <f t="shared" si="6"/>
        <v>25-44%</v>
      </c>
      <c r="G57" s="15">
        <v>50</v>
      </c>
      <c r="H57" s="16">
        <v>0.5</v>
      </c>
      <c r="I57" s="32" t="str">
        <f t="shared" si="7"/>
        <v>40-60%</v>
      </c>
      <c r="K57" s="37">
        <f t="shared" si="8"/>
        <v>0.25461536430046289</v>
      </c>
      <c r="L57" s="37">
        <f t="shared" si="9"/>
        <v>0.43722250877540286</v>
      </c>
      <c r="M57" s="37">
        <f t="shared" si="10"/>
        <v>0.40383171864093059</v>
      </c>
      <c r="N57" s="37">
        <f t="shared" si="11"/>
        <v>0.59616828135906941</v>
      </c>
    </row>
    <row r="58" spans="1:14" x14ac:dyDescent="0.25">
      <c r="A58" s="64"/>
      <c r="B58" s="30" t="s">
        <v>78</v>
      </c>
      <c r="C58" s="15">
        <v>47</v>
      </c>
      <c r="D58" s="15">
        <v>14</v>
      </c>
      <c r="E58" s="16">
        <v>0.2978723404255319</v>
      </c>
      <c r="F58" s="32" t="str">
        <f t="shared" si="6"/>
        <v>19-44%</v>
      </c>
      <c r="G58" s="15">
        <v>22</v>
      </c>
      <c r="H58" s="16">
        <v>0.46808510638297873</v>
      </c>
      <c r="I58" s="32" t="str">
        <f t="shared" si="7"/>
        <v>33-61%</v>
      </c>
      <c r="K58" s="37">
        <f t="shared" si="8"/>
        <v>0.18651268909268831</v>
      </c>
      <c r="L58" s="37">
        <f t="shared" si="9"/>
        <v>0.4397764403383862</v>
      </c>
      <c r="M58" s="37">
        <f t="shared" si="10"/>
        <v>0.33331711959221455</v>
      </c>
      <c r="N58" s="37">
        <f t="shared" si="11"/>
        <v>0.60767590084427092</v>
      </c>
    </row>
    <row r="59" spans="1:14" x14ac:dyDescent="0.25">
      <c r="A59" s="64"/>
      <c r="B59" s="30" t="s">
        <v>79</v>
      </c>
      <c r="C59" s="15">
        <v>52</v>
      </c>
      <c r="D59" s="15">
        <v>16</v>
      </c>
      <c r="E59" s="16">
        <v>0.30769230769230771</v>
      </c>
      <c r="F59" s="32" t="str">
        <f t="shared" si="6"/>
        <v>20-44%</v>
      </c>
      <c r="G59" s="15">
        <v>23</v>
      </c>
      <c r="H59" s="16">
        <v>0.44230769230769229</v>
      </c>
      <c r="I59" s="32" t="str">
        <f t="shared" si="7"/>
        <v>32-58%</v>
      </c>
      <c r="K59" s="37">
        <f t="shared" si="8"/>
        <v>0.1991474626589505</v>
      </c>
      <c r="L59" s="37">
        <f t="shared" si="9"/>
        <v>0.442695604905541</v>
      </c>
      <c r="M59" s="37">
        <f t="shared" si="10"/>
        <v>0.31595080011876653</v>
      </c>
      <c r="N59" s="37">
        <f t="shared" si="11"/>
        <v>0.57660212015058099</v>
      </c>
    </row>
    <row r="60" spans="1:14" x14ac:dyDescent="0.25">
      <c r="A60" s="64"/>
      <c r="B60" s="30" t="s">
        <v>80</v>
      </c>
      <c r="C60" s="15">
        <v>16</v>
      </c>
      <c r="D60" s="15">
        <v>5</v>
      </c>
      <c r="E60" s="16">
        <v>0.3125</v>
      </c>
      <c r="F60" s="32" t="str">
        <f t="shared" si="6"/>
        <v>14-56%</v>
      </c>
      <c r="G60" s="15">
        <v>9</v>
      </c>
      <c r="H60" s="16">
        <v>0.5625</v>
      </c>
      <c r="I60" s="32" t="str">
        <f t="shared" si="7"/>
        <v>33-77%</v>
      </c>
      <c r="K60" s="37">
        <f t="shared" si="8"/>
        <v>0.14164666956202432</v>
      </c>
      <c r="L60" s="37">
        <f t="shared" si="9"/>
        <v>0.55595597259884399</v>
      </c>
      <c r="M60" s="37">
        <f t="shared" si="10"/>
        <v>0.33178596315051795</v>
      </c>
      <c r="N60" s="37">
        <f t="shared" si="11"/>
        <v>0.76901315612919252</v>
      </c>
    </row>
    <row r="61" spans="1:14" x14ac:dyDescent="0.25">
      <c r="A61" s="64"/>
      <c r="B61" s="30" t="s">
        <v>81</v>
      </c>
      <c r="C61" s="15">
        <v>55</v>
      </c>
      <c r="D61" s="15">
        <v>19</v>
      </c>
      <c r="E61" s="16">
        <v>0.34545454545454546</v>
      </c>
      <c r="F61" s="32" t="str">
        <f t="shared" si="6"/>
        <v>23-48%</v>
      </c>
      <c r="G61" s="15">
        <v>26</v>
      </c>
      <c r="H61" s="16">
        <v>0.47272727272727272</v>
      </c>
      <c r="I61" s="32" t="str">
        <f t="shared" si="7"/>
        <v>35-60%</v>
      </c>
      <c r="K61" s="37">
        <f t="shared" si="8"/>
        <v>0.23362729033593724</v>
      </c>
      <c r="L61" s="37">
        <f t="shared" si="9"/>
        <v>0.47746069332143548</v>
      </c>
      <c r="M61" s="37">
        <f t="shared" si="10"/>
        <v>0.34693121932133253</v>
      </c>
      <c r="N61" s="37">
        <f t="shared" si="11"/>
        <v>0.60208430720643924</v>
      </c>
    </row>
    <row r="62" spans="1:14" x14ac:dyDescent="0.25">
      <c r="A62" s="64"/>
      <c r="B62" s="30" t="s">
        <v>82</v>
      </c>
      <c r="C62" s="15">
        <v>136</v>
      </c>
      <c r="D62" s="15">
        <v>51</v>
      </c>
      <c r="E62" s="16">
        <v>0.375</v>
      </c>
      <c r="F62" s="32" t="str">
        <f t="shared" si="6"/>
        <v>30-46%</v>
      </c>
      <c r="G62" s="15">
        <v>63</v>
      </c>
      <c r="H62" s="16">
        <v>0.46323529411764708</v>
      </c>
      <c r="I62" s="32" t="str">
        <f t="shared" si="7"/>
        <v>38-55%</v>
      </c>
      <c r="K62" s="37">
        <f t="shared" si="8"/>
        <v>0.29812142232657468</v>
      </c>
      <c r="L62" s="37">
        <f t="shared" si="9"/>
        <v>0.45874607545169671</v>
      </c>
      <c r="M62" s="37">
        <f t="shared" si="10"/>
        <v>0.3815930086109196</v>
      </c>
      <c r="N62" s="37">
        <f t="shared" si="11"/>
        <v>0.54689743191210138</v>
      </c>
    </row>
    <row r="63" spans="1:14" x14ac:dyDescent="0.25">
      <c r="A63" s="64"/>
      <c r="B63" s="17" t="s">
        <v>8</v>
      </c>
      <c r="C63" s="18">
        <v>684</v>
      </c>
      <c r="D63" s="18">
        <v>203</v>
      </c>
      <c r="E63" s="19">
        <v>0.29678362573099415</v>
      </c>
      <c r="F63" s="33" t="str">
        <f t="shared" si="6"/>
        <v>26-33%</v>
      </c>
      <c r="G63" s="18">
        <v>294</v>
      </c>
      <c r="H63" s="19">
        <v>0.42982456140350878</v>
      </c>
      <c r="I63" s="33" t="str">
        <f t="shared" si="7"/>
        <v>39-47%</v>
      </c>
      <c r="K63" s="37">
        <f t="shared" si="8"/>
        <v>0.26375937312211106</v>
      </c>
      <c r="L63" s="37">
        <f t="shared" si="9"/>
        <v>0.33207771586474849</v>
      </c>
      <c r="M63" s="37">
        <f t="shared" si="10"/>
        <v>0.39321855887338697</v>
      </c>
      <c r="N63" s="37">
        <f t="shared" si="11"/>
        <v>0.46721439271919768</v>
      </c>
    </row>
    <row r="64" spans="1:14" x14ac:dyDescent="0.25">
      <c r="A64" s="20" t="s">
        <v>9</v>
      </c>
      <c r="B64" s="21"/>
      <c r="C64" s="22">
        <v>2708</v>
      </c>
      <c r="D64" s="22">
        <v>954</v>
      </c>
      <c r="E64" s="19">
        <v>0.35228951255539143</v>
      </c>
      <c r="F64" s="33" t="str">
        <f t="shared" si="6"/>
        <v>33-37%</v>
      </c>
      <c r="G64" s="22">
        <v>1347</v>
      </c>
      <c r="H64" s="19">
        <v>0.49741506646971934</v>
      </c>
      <c r="I64" s="33" t="str">
        <f t="shared" si="7"/>
        <v>48-52%</v>
      </c>
      <c r="K64" s="37">
        <f t="shared" si="8"/>
        <v>0.33451895360006867</v>
      </c>
      <c r="L64" s="37">
        <f t="shared" si="9"/>
        <v>0.37047854837209604</v>
      </c>
      <c r="M64" s="37">
        <f t="shared" si="10"/>
        <v>0.47860047657269661</v>
      </c>
      <c r="N64" s="37">
        <f t="shared" si="11"/>
        <v>0.51623697971181626</v>
      </c>
    </row>
    <row r="65" spans="1:14" x14ac:dyDescent="0.25">
      <c r="A65" s="23" t="s">
        <v>10</v>
      </c>
      <c r="B65" s="24" t="s">
        <v>11</v>
      </c>
      <c r="C65" s="22">
        <v>90</v>
      </c>
      <c r="D65" s="22">
        <v>20</v>
      </c>
      <c r="E65" s="19">
        <v>0.22222222222222221</v>
      </c>
      <c r="F65" s="33" t="str">
        <f t="shared" si="6"/>
        <v>15-32%</v>
      </c>
      <c r="G65" s="22">
        <v>31</v>
      </c>
      <c r="H65" s="19">
        <v>0.34444444444444444</v>
      </c>
      <c r="I65" s="33" t="str">
        <f t="shared" si="7"/>
        <v>25-45%</v>
      </c>
      <c r="K65" s="37">
        <f t="shared" si="8"/>
        <v>0.14871347886077962</v>
      </c>
      <c r="L65" s="37">
        <f t="shared" si="9"/>
        <v>0.31847289110614807</v>
      </c>
      <c r="M65" s="37">
        <f t="shared" si="10"/>
        <v>0.2544593041036628</v>
      </c>
      <c r="N65" s="37">
        <f t="shared" si="11"/>
        <v>0.44716506307781667</v>
      </c>
    </row>
    <row r="66" spans="1:14" ht="15.75" x14ac:dyDescent="0.25">
      <c r="A66" s="25" t="s">
        <v>9</v>
      </c>
      <c r="B66" s="26" t="s">
        <v>12</v>
      </c>
      <c r="C66" s="27">
        <v>2798</v>
      </c>
      <c r="D66" s="27">
        <v>974</v>
      </c>
      <c r="E66" s="19">
        <v>0.34810578984989277</v>
      </c>
      <c r="F66" s="33" t="str">
        <f t="shared" si="6"/>
        <v>33-37%</v>
      </c>
      <c r="G66" s="27">
        <v>1378</v>
      </c>
      <c r="H66" s="19">
        <v>0.49249463902787705</v>
      </c>
      <c r="I66" s="33" t="str">
        <f t="shared" si="7"/>
        <v>47-51%</v>
      </c>
      <c r="K66" s="37">
        <f t="shared" si="8"/>
        <v>0.33067399035018774</v>
      </c>
      <c r="L66" s="37">
        <f t="shared" si="9"/>
        <v>0.36595409613117891</v>
      </c>
      <c r="M66" s="37">
        <f t="shared" si="10"/>
        <v>0.47399321789494264</v>
      </c>
      <c r="N66" s="37">
        <f t="shared" si="11"/>
        <v>0.51101664049590134</v>
      </c>
    </row>
    <row r="67" spans="1:14" ht="15.75" x14ac:dyDescent="0.25">
      <c r="A67" s="51" t="s">
        <v>89</v>
      </c>
      <c r="B67" s="47"/>
      <c r="C67" s="48"/>
      <c r="D67" s="48"/>
      <c r="E67" s="49"/>
      <c r="F67" s="50"/>
      <c r="G67" s="48"/>
      <c r="H67" s="49"/>
      <c r="I67" s="50"/>
      <c r="K67" s="37"/>
      <c r="L67" s="37"/>
      <c r="M67" s="37"/>
      <c r="N67" s="37"/>
    </row>
    <row r="68" spans="1:14" x14ac:dyDescent="0.25">
      <c r="A68" t="s">
        <v>87</v>
      </c>
      <c r="K68" s="38"/>
      <c r="L68" s="38"/>
      <c r="M68" s="38"/>
      <c r="N68" s="38"/>
    </row>
    <row r="69" spans="1:14" x14ac:dyDescent="0.25">
      <c r="A69" t="s">
        <v>13</v>
      </c>
    </row>
    <row r="70" spans="1:14" x14ac:dyDescent="0.25">
      <c r="A70" t="s">
        <v>14</v>
      </c>
    </row>
    <row r="71" spans="1:14" x14ac:dyDescent="0.25">
      <c r="A71" t="s">
        <v>15</v>
      </c>
    </row>
    <row r="73" spans="1:14" x14ac:dyDescent="0.25">
      <c r="A73" s="14" t="s">
        <v>56</v>
      </c>
    </row>
    <row r="74" spans="1:14" ht="15" customHeight="1" x14ac:dyDescent="0.25">
      <c r="A74" s="64" t="s">
        <v>1</v>
      </c>
      <c r="B74" s="64" t="s">
        <v>2</v>
      </c>
      <c r="C74" s="65" t="s">
        <v>59</v>
      </c>
      <c r="D74" s="65" t="s">
        <v>51</v>
      </c>
      <c r="E74" s="65" t="s">
        <v>88</v>
      </c>
      <c r="F74" s="68" t="s">
        <v>18</v>
      </c>
      <c r="G74" s="65" t="s">
        <v>52</v>
      </c>
      <c r="H74" s="65" t="s">
        <v>53</v>
      </c>
      <c r="I74" s="68" t="s">
        <v>18</v>
      </c>
    </row>
    <row r="75" spans="1:14" x14ac:dyDescent="0.25">
      <c r="A75" s="64"/>
      <c r="B75" s="64"/>
      <c r="C75" s="66"/>
      <c r="D75" s="66"/>
      <c r="E75" s="66"/>
      <c r="F75" s="68"/>
      <c r="G75" s="66"/>
      <c r="H75" s="66"/>
      <c r="I75" s="68"/>
    </row>
    <row r="76" spans="1:14" x14ac:dyDescent="0.25">
      <c r="A76" s="64"/>
      <c r="B76" s="64"/>
      <c r="C76" s="66"/>
      <c r="D76" s="66"/>
      <c r="E76" s="66"/>
      <c r="F76" s="68"/>
      <c r="G76" s="66"/>
      <c r="H76" s="66"/>
      <c r="I76" s="68"/>
    </row>
    <row r="77" spans="1:14" ht="45" x14ac:dyDescent="0.25">
      <c r="A77" s="64"/>
      <c r="B77" s="64"/>
      <c r="C77" s="67"/>
      <c r="D77" s="67"/>
      <c r="E77" s="67"/>
      <c r="F77" s="68"/>
      <c r="G77" s="67"/>
      <c r="H77" s="67"/>
      <c r="I77" s="68"/>
      <c r="K77" s="36" t="s">
        <v>47</v>
      </c>
      <c r="L77" s="36" t="s">
        <v>48</v>
      </c>
      <c r="M77" s="36" t="s">
        <v>47</v>
      </c>
      <c r="N77" s="36" t="s">
        <v>48</v>
      </c>
    </row>
    <row r="78" spans="1:14" x14ac:dyDescent="0.25">
      <c r="A78" s="64" t="s">
        <v>3</v>
      </c>
      <c r="B78" s="44" t="s">
        <v>66</v>
      </c>
      <c r="C78" s="15">
        <v>7</v>
      </c>
      <c r="D78" s="15">
        <v>2</v>
      </c>
      <c r="E78" s="16">
        <v>0.2857142857142857</v>
      </c>
      <c r="F78" s="32" t="str">
        <f>ROUND(K78*100,0)&amp;-ROUND(L78*100,0)&amp;"%"</f>
        <v>8-64%</v>
      </c>
      <c r="G78" s="15">
        <v>3</v>
      </c>
      <c r="H78" s="16">
        <v>0.42857142857142855</v>
      </c>
      <c r="I78" s="32" t="str">
        <f>ROUND(M78*100,0)&amp;-ROUND(N78*100,0)&amp;"%"</f>
        <v>16-75%</v>
      </c>
      <c r="K78" s="37">
        <f>(((2*C78*(D78/C78))+3.841443202-(1.95996*SQRT(3.841443202+(4*C78*(D78/C78)*(1-(D78/C78))))))/(2*(C78+3.841443202)))</f>
        <v>8.2219118544013786E-2</v>
      </c>
      <c r="L78" s="37">
        <f>(((2*C78*(D78/C78))+3.841443202+(1.95996*SQRT(3.841443202+(4*C78*(D78/C78)*(1-(D78/C78))))))/(2*(C78+3.841443202)))</f>
        <v>0.64106495497799032</v>
      </c>
      <c r="M78" s="37">
        <f>(((2*C78*(G78/C78))+3.841443202-(1.95996*SQRT(3.841443202+(4*C78*(G78/C78)*(1-(G78/C78))))))/(2*(C78+3.841443202)))</f>
        <v>0.15822017975120267</v>
      </c>
      <c r="N78" s="37">
        <f>(((2*C78*(G78/C78))+3.841443202+(1.95996*SQRT(3.841443202+(4*C78*(G78/C78)*(1-(G78/C78))))))/(2*(C78+3.841443202)))</f>
        <v>0.74954117808946541</v>
      </c>
    </row>
    <row r="79" spans="1:14" x14ac:dyDescent="0.25">
      <c r="A79" s="64"/>
      <c r="B79" s="30" t="s">
        <v>67</v>
      </c>
      <c r="C79" s="15">
        <v>260</v>
      </c>
      <c r="D79" s="15">
        <v>63</v>
      </c>
      <c r="E79" s="16">
        <v>0.24230769230769231</v>
      </c>
      <c r="F79" s="32" t="str">
        <f t="shared" ref="F79:F101" si="12">ROUND(K79*100,0)&amp;-ROUND(L79*100,0)&amp;"%"</f>
        <v>19-30%</v>
      </c>
      <c r="G79" s="15">
        <v>91</v>
      </c>
      <c r="H79" s="16">
        <v>0.35</v>
      </c>
      <c r="I79" s="32" t="str">
        <f t="shared" ref="I79:I101" si="13">ROUND(M79*100,0)&amp;-ROUND(N79*100,0)&amp;"%"</f>
        <v>29-41%</v>
      </c>
      <c r="K79" s="37">
        <f t="shared" ref="K79:K88" si="14">(((2*C79*(D79/C79))+3.841443202-(1.95996*SQRT(3.841443202+(4*C79*(D79/C79)*(1-(D79/C79))))))/(2*(C79+3.841443202)))</f>
        <v>0.19422184060543388</v>
      </c>
      <c r="L79" s="37">
        <f t="shared" ref="L79:L88" si="15">(((2*C79*(D79/C79))+3.841443202+(1.95996*SQRT(3.841443202+(4*C79*(D79/C79)*(1-(D79/C79))))))/(2*(C79+3.841443202)))</f>
        <v>0.29789737169963193</v>
      </c>
      <c r="M79" s="37">
        <f t="shared" ref="M79:M88" si="16">(((2*C79*(G79/C79))+3.841443202-(1.95996*SQRT(3.841443202+(4*C79*(G79/C79)*(1-(G79/C79))))))/(2*(C79+3.841443202)))</f>
        <v>0.29458973507331387</v>
      </c>
      <c r="N79" s="37">
        <f t="shared" ref="N79:N88" si="17">(((2*C79*(G79/C79))+3.841443202+(1.95996*SQRT(3.841443202+(4*C79*(G79/C79)*(1-(G79/C79))))))/(2*(C79+3.841443202)))</f>
        <v>0.40977816462664979</v>
      </c>
    </row>
    <row r="80" spans="1:14" x14ac:dyDescent="0.25">
      <c r="A80" s="64"/>
      <c r="B80" s="45" t="s">
        <v>4</v>
      </c>
      <c r="C80" s="18">
        <v>267</v>
      </c>
      <c r="D80" s="18">
        <v>65</v>
      </c>
      <c r="E80" s="19">
        <v>0.24344569288389514</v>
      </c>
      <c r="F80" s="33" t="str">
        <f t="shared" si="12"/>
        <v>20-30%</v>
      </c>
      <c r="G80" s="18">
        <v>94</v>
      </c>
      <c r="H80" s="19">
        <v>0.35205992509363299</v>
      </c>
      <c r="I80" s="33" t="str">
        <f t="shared" si="13"/>
        <v>30-41%</v>
      </c>
      <c r="K80" s="37">
        <f t="shared" si="14"/>
        <v>0.19584455528222475</v>
      </c>
      <c r="L80" s="37">
        <f t="shared" si="15"/>
        <v>0.29832443754129179</v>
      </c>
      <c r="M80" s="37">
        <f t="shared" si="16"/>
        <v>0.29723876756263595</v>
      </c>
      <c r="N80" s="37">
        <f t="shared" si="17"/>
        <v>0.41107765895603426</v>
      </c>
    </row>
    <row r="81" spans="1:14" x14ac:dyDescent="0.25">
      <c r="A81" s="64" t="s">
        <v>5</v>
      </c>
      <c r="B81" s="30" t="s">
        <v>68</v>
      </c>
      <c r="C81" s="15">
        <v>19</v>
      </c>
      <c r="D81" s="15">
        <v>7</v>
      </c>
      <c r="E81" s="16">
        <v>0.36842105263157893</v>
      </c>
      <c r="F81" s="32" t="str">
        <f t="shared" si="12"/>
        <v>19-59%</v>
      </c>
      <c r="G81" s="15">
        <v>10</v>
      </c>
      <c r="H81" s="16">
        <v>0.52631578947368418</v>
      </c>
      <c r="I81" s="32" t="str">
        <f t="shared" si="13"/>
        <v>32-73%</v>
      </c>
      <c r="K81" s="37">
        <f t="shared" si="14"/>
        <v>0.19149539338686633</v>
      </c>
      <c r="L81" s="37">
        <f t="shared" si="15"/>
        <v>0.58960425273522288</v>
      </c>
      <c r="M81" s="37">
        <f t="shared" si="16"/>
        <v>0.31707845393288664</v>
      </c>
      <c r="N81" s="37">
        <f t="shared" si="17"/>
        <v>0.72670161684269552</v>
      </c>
    </row>
    <row r="82" spans="1:14" x14ac:dyDescent="0.25">
      <c r="A82" s="64"/>
      <c r="B82" s="30" t="s">
        <v>69</v>
      </c>
      <c r="C82" s="15">
        <v>4</v>
      </c>
      <c r="D82" s="15">
        <v>0</v>
      </c>
      <c r="E82" s="16">
        <v>0</v>
      </c>
      <c r="F82" s="32" t="s">
        <v>46</v>
      </c>
      <c r="G82" s="15">
        <v>0</v>
      </c>
      <c r="H82" s="16">
        <v>0</v>
      </c>
      <c r="I82" s="32" t="s">
        <v>46</v>
      </c>
      <c r="K82" s="37">
        <f t="shared" si="14"/>
        <v>1.2752755544863424E-11</v>
      </c>
      <c r="L82" s="37">
        <f t="shared" si="15"/>
        <v>0.48988982039941581</v>
      </c>
      <c r="M82" s="37">
        <f t="shared" si="16"/>
        <v>1.2752755544863424E-11</v>
      </c>
      <c r="N82" s="37">
        <f t="shared" si="17"/>
        <v>0.48988982039941581</v>
      </c>
    </row>
    <row r="83" spans="1:14" x14ac:dyDescent="0.25">
      <c r="A83" s="64"/>
      <c r="B83" s="46" t="s">
        <v>85</v>
      </c>
      <c r="C83" s="15">
        <v>101</v>
      </c>
      <c r="D83" s="15">
        <v>31</v>
      </c>
      <c r="E83" s="16">
        <v>0.30693069306930693</v>
      </c>
      <c r="F83" s="32" t="str">
        <f t="shared" si="12"/>
        <v>23-40%</v>
      </c>
      <c r="G83" s="15">
        <v>49</v>
      </c>
      <c r="H83" s="16">
        <v>0.48514851485148514</v>
      </c>
      <c r="I83" s="32" t="str">
        <f t="shared" si="13"/>
        <v>39-58%</v>
      </c>
      <c r="K83" s="37">
        <f t="shared" si="14"/>
        <v>0.22543641885774146</v>
      </c>
      <c r="L83" s="37">
        <f t="shared" si="15"/>
        <v>0.40257328027566358</v>
      </c>
      <c r="M83" s="37">
        <f t="shared" si="16"/>
        <v>0.39002481693100138</v>
      </c>
      <c r="N83" s="37">
        <f t="shared" si="17"/>
        <v>0.581360544540799</v>
      </c>
    </row>
    <row r="84" spans="1:14" x14ac:dyDescent="0.25">
      <c r="A84" s="64"/>
      <c r="B84" s="30" t="s">
        <v>70</v>
      </c>
      <c r="C84" s="15">
        <v>29</v>
      </c>
      <c r="D84" s="15">
        <v>5</v>
      </c>
      <c r="E84" s="16">
        <v>0.17241379310344829</v>
      </c>
      <c r="F84" s="32" t="str">
        <f t="shared" si="12"/>
        <v>8-35%</v>
      </c>
      <c r="G84" s="15">
        <v>13</v>
      </c>
      <c r="H84" s="16">
        <v>0.44827586206896552</v>
      </c>
      <c r="I84" s="32" t="str">
        <f t="shared" si="13"/>
        <v>28-62%</v>
      </c>
      <c r="K84" s="37">
        <f t="shared" si="14"/>
        <v>7.5978696423614447E-2</v>
      </c>
      <c r="L84" s="37">
        <f t="shared" si="15"/>
        <v>0.34548399986730483</v>
      </c>
      <c r="M84" s="37">
        <f t="shared" si="16"/>
        <v>0.2841319644238649</v>
      </c>
      <c r="N84" s="37">
        <f t="shared" si="17"/>
        <v>0.6245200402536486</v>
      </c>
    </row>
    <row r="85" spans="1:14" x14ac:dyDescent="0.25">
      <c r="A85" s="64"/>
      <c r="B85" s="45" t="s">
        <v>6</v>
      </c>
      <c r="C85" s="18">
        <v>153</v>
      </c>
      <c r="D85" s="18">
        <v>43</v>
      </c>
      <c r="E85" s="19">
        <v>0.28104575163398693</v>
      </c>
      <c r="F85" s="33" t="str">
        <f t="shared" si="12"/>
        <v>22-36%</v>
      </c>
      <c r="G85" s="18">
        <v>72</v>
      </c>
      <c r="H85" s="19">
        <v>0.47058823529411764</v>
      </c>
      <c r="I85" s="33" t="str">
        <f t="shared" si="13"/>
        <v>39-55%</v>
      </c>
      <c r="K85" s="37">
        <f t="shared" si="14"/>
        <v>0.21585571037796861</v>
      </c>
      <c r="L85" s="37">
        <f t="shared" si="15"/>
        <v>0.3569612783454198</v>
      </c>
      <c r="M85" s="37">
        <f t="shared" si="16"/>
        <v>0.39319033924054236</v>
      </c>
      <c r="N85" s="37">
        <f t="shared" si="17"/>
        <v>0.54942686819991282</v>
      </c>
    </row>
    <row r="86" spans="1:14" x14ac:dyDescent="0.25">
      <c r="A86" s="64" t="s">
        <v>7</v>
      </c>
      <c r="B86" s="30" t="s">
        <v>71</v>
      </c>
      <c r="C86" s="15">
        <v>11</v>
      </c>
      <c r="D86" s="15">
        <v>0</v>
      </c>
      <c r="E86" s="16">
        <v>0</v>
      </c>
      <c r="F86" s="32" t="s">
        <v>46</v>
      </c>
      <c r="G86" s="15">
        <v>1</v>
      </c>
      <c r="H86" s="16">
        <v>9.0909090909090912E-2</v>
      </c>
      <c r="I86" s="32" t="str">
        <f t="shared" si="13"/>
        <v>2-38%</v>
      </c>
      <c r="K86" s="37">
        <f t="shared" si="14"/>
        <v>6.7378897667149589E-12</v>
      </c>
      <c r="L86" s="37">
        <f t="shared" si="15"/>
        <v>0.25883218697911636</v>
      </c>
      <c r="M86" s="37">
        <f t="shared" si="16"/>
        <v>1.6232219430273979E-2</v>
      </c>
      <c r="N86" s="37">
        <f t="shared" si="17"/>
        <v>0.37735775173997038</v>
      </c>
    </row>
    <row r="87" spans="1:14" x14ac:dyDescent="0.25">
      <c r="A87" s="64"/>
      <c r="B87" s="30" t="s">
        <v>72</v>
      </c>
      <c r="C87" s="15">
        <v>74</v>
      </c>
      <c r="D87" s="15">
        <v>13</v>
      </c>
      <c r="E87" s="16">
        <v>0.17567567567567569</v>
      </c>
      <c r="F87" s="32" t="str">
        <f t="shared" si="12"/>
        <v>11-28%</v>
      </c>
      <c r="G87" s="15">
        <v>19</v>
      </c>
      <c r="H87" s="16">
        <v>0.25675675675675674</v>
      </c>
      <c r="I87" s="32" t="str">
        <f t="shared" si="13"/>
        <v>17-37%</v>
      </c>
      <c r="K87" s="37">
        <f t="shared" si="14"/>
        <v>0.10564219553989888</v>
      </c>
      <c r="L87" s="37">
        <f t="shared" si="15"/>
        <v>0.27771969980113304</v>
      </c>
      <c r="M87" s="37">
        <f t="shared" si="16"/>
        <v>0.17097721842686323</v>
      </c>
      <c r="N87" s="37">
        <f t="shared" si="17"/>
        <v>0.36654420307891072</v>
      </c>
    </row>
    <row r="88" spans="1:14" x14ac:dyDescent="0.25">
      <c r="A88" s="64"/>
      <c r="B88" s="30" t="s">
        <v>73</v>
      </c>
      <c r="C88" s="15">
        <v>31</v>
      </c>
      <c r="D88" s="15">
        <v>16</v>
      </c>
      <c r="E88" s="16">
        <v>0.5161290322580645</v>
      </c>
      <c r="F88" s="32" t="str">
        <f t="shared" si="12"/>
        <v>35-68%</v>
      </c>
      <c r="G88" s="15">
        <v>23</v>
      </c>
      <c r="H88" s="16">
        <v>0.74193548387096775</v>
      </c>
      <c r="I88" s="32" t="str">
        <f t="shared" si="13"/>
        <v>57-86%</v>
      </c>
      <c r="K88" s="37">
        <f t="shared" si="14"/>
        <v>0.34840426111684836</v>
      </c>
      <c r="L88" s="37">
        <f t="shared" si="15"/>
        <v>0.68029719060552463</v>
      </c>
      <c r="M88" s="37">
        <f t="shared" si="16"/>
        <v>0.56753901431875986</v>
      </c>
      <c r="N88" s="37">
        <f t="shared" si="17"/>
        <v>0.8629827615168334</v>
      </c>
    </row>
    <row r="89" spans="1:14" x14ac:dyDescent="0.25">
      <c r="A89" s="64"/>
      <c r="B89" s="30" t="s">
        <v>74</v>
      </c>
      <c r="C89" s="15">
        <v>80</v>
      </c>
      <c r="D89" s="15">
        <v>5</v>
      </c>
      <c r="E89" s="16">
        <v>6.25E-2</v>
      </c>
      <c r="F89" s="32" t="str">
        <f t="shared" si="12"/>
        <v>3-14%</v>
      </c>
      <c r="G89" s="15">
        <v>12</v>
      </c>
      <c r="H89" s="16">
        <v>0.15</v>
      </c>
      <c r="I89" s="32" t="str">
        <f t="shared" si="13"/>
        <v>9-24%</v>
      </c>
      <c r="K89" s="37">
        <f t="shared" ref="K89:K101" si="18">(((2*C89*(D89/C89))+3.841443202-(1.95996*SQRT(3.841443202+(4*C89*(D89/C89)*(1-(D89/C89))))))/(2*(C89+3.841443202)))</f>
        <v>2.6989419702425306E-2</v>
      </c>
      <c r="L89" s="37">
        <f t="shared" ref="L89:L101" si="19">(((2*C89*(D89/C89))+3.841443202+(1.95996*SQRT(3.841443202+(4*C89*(D89/C89)*(1-(D89/C89))))))/(2*(C89+3.841443202)))</f>
        <v>0.13810128810721578</v>
      </c>
      <c r="M89" s="37">
        <f t="shared" ref="M89:M101" si="20">(((2*C89*(G89/C89))+3.841443202-(1.95996*SQRT(3.841443202+(4*C89*(G89/C89)*(1-(G89/C89))))))/(2*(C89+3.841443202)))</f>
        <v>8.7940500727779522E-2</v>
      </c>
      <c r="N89" s="37">
        <f t="shared" ref="N89:N101" si="21">(((2*C89*(G89/C89))+3.841443202+(1.95996*SQRT(3.841443202+(4*C89*(G89/C89)*(1-(G89/C89))))))/(2*(C89+3.841443202)))</f>
        <v>0.24413206551993338</v>
      </c>
    </row>
    <row r="90" spans="1:14" x14ac:dyDescent="0.25">
      <c r="A90" s="64"/>
      <c r="B90" s="30" t="s">
        <v>75</v>
      </c>
      <c r="C90" s="15">
        <v>81</v>
      </c>
      <c r="D90" s="15">
        <v>26</v>
      </c>
      <c r="E90" s="16">
        <v>0.32098765432098764</v>
      </c>
      <c r="F90" s="32" t="str">
        <f t="shared" si="12"/>
        <v>23-43%</v>
      </c>
      <c r="G90" s="15">
        <v>34</v>
      </c>
      <c r="H90" s="16">
        <v>0.41975308641975306</v>
      </c>
      <c r="I90" s="32" t="str">
        <f t="shared" si="13"/>
        <v>32-53%</v>
      </c>
      <c r="K90" s="37">
        <f t="shared" si="18"/>
        <v>0.22942238295990772</v>
      </c>
      <c r="L90" s="37">
        <f t="shared" si="19"/>
        <v>0.42876353531880951</v>
      </c>
      <c r="M90" s="37">
        <f t="shared" si="20"/>
        <v>0.31830981756865279</v>
      </c>
      <c r="N90" s="37">
        <f t="shared" si="21"/>
        <v>0.52846318028042727</v>
      </c>
    </row>
    <row r="91" spans="1:14" x14ac:dyDescent="0.25">
      <c r="A91" s="64"/>
      <c r="B91" s="30" t="s">
        <v>76</v>
      </c>
      <c r="C91" s="15">
        <v>73</v>
      </c>
      <c r="D91" s="15">
        <v>18</v>
      </c>
      <c r="E91" s="16">
        <v>0.24657534246575341</v>
      </c>
      <c r="F91" s="32" t="str">
        <f t="shared" si="12"/>
        <v>16-36%</v>
      </c>
      <c r="G91" s="15">
        <v>29</v>
      </c>
      <c r="H91" s="16">
        <v>0.39726027397260272</v>
      </c>
      <c r="I91" s="32" t="str">
        <f t="shared" si="13"/>
        <v>29-51%</v>
      </c>
      <c r="K91" s="37">
        <f t="shared" si="18"/>
        <v>0.16204478845979517</v>
      </c>
      <c r="L91" s="37">
        <f t="shared" si="19"/>
        <v>0.35644421359167888</v>
      </c>
      <c r="M91" s="37">
        <f t="shared" si="20"/>
        <v>0.29286721074104277</v>
      </c>
      <c r="N91" s="37">
        <f t="shared" si="21"/>
        <v>0.51192562792847385</v>
      </c>
    </row>
    <row r="92" spans="1:14" x14ac:dyDescent="0.25">
      <c r="A92" s="64"/>
      <c r="B92" s="30" t="s">
        <v>77</v>
      </c>
      <c r="C92" s="15">
        <v>288</v>
      </c>
      <c r="D92" s="15">
        <v>86</v>
      </c>
      <c r="E92" s="16">
        <v>0.2986111111111111</v>
      </c>
      <c r="F92" s="32" t="str">
        <f t="shared" si="12"/>
        <v>25-35%</v>
      </c>
      <c r="G92" s="15">
        <v>119</v>
      </c>
      <c r="H92" s="16">
        <v>0.41319444444444442</v>
      </c>
      <c r="I92" s="32" t="str">
        <f t="shared" si="13"/>
        <v>36-47%</v>
      </c>
      <c r="K92" s="37">
        <f t="shared" si="18"/>
        <v>0.24868941111186588</v>
      </c>
      <c r="L92" s="37">
        <f t="shared" si="19"/>
        <v>0.35383448430448927</v>
      </c>
      <c r="M92" s="37">
        <f t="shared" si="20"/>
        <v>0.35783204624120829</v>
      </c>
      <c r="N92" s="37">
        <f t="shared" si="21"/>
        <v>0.47084204661066892</v>
      </c>
    </row>
    <row r="93" spans="1:14" x14ac:dyDescent="0.25">
      <c r="A93" s="64"/>
      <c r="B93" s="30" t="s">
        <v>78</v>
      </c>
      <c r="C93" s="15">
        <v>99</v>
      </c>
      <c r="D93" s="15">
        <v>24</v>
      </c>
      <c r="E93" s="16">
        <v>0.24242424242424243</v>
      </c>
      <c r="F93" s="32" t="str">
        <f t="shared" si="12"/>
        <v>17-34%</v>
      </c>
      <c r="G93" s="15">
        <v>31</v>
      </c>
      <c r="H93" s="16">
        <v>0.31313131313131315</v>
      </c>
      <c r="I93" s="32" t="str">
        <f t="shared" si="13"/>
        <v>23-41%</v>
      </c>
      <c r="K93" s="37">
        <f t="shared" si="18"/>
        <v>0.16866302127887761</v>
      </c>
      <c r="L93" s="37">
        <f t="shared" si="19"/>
        <v>0.33542795204764042</v>
      </c>
      <c r="M93" s="37">
        <f t="shared" si="20"/>
        <v>0.2302080224163903</v>
      </c>
      <c r="N93" s="37">
        <f t="shared" si="21"/>
        <v>0.41001484058520121</v>
      </c>
    </row>
    <row r="94" spans="1:14" x14ac:dyDescent="0.25">
      <c r="A94" s="64"/>
      <c r="B94" s="30" t="s">
        <v>79</v>
      </c>
      <c r="C94" s="15">
        <v>44</v>
      </c>
      <c r="D94" s="15">
        <v>11</v>
      </c>
      <c r="E94" s="16">
        <v>0.25</v>
      </c>
      <c r="F94" s="32" t="str">
        <f t="shared" si="12"/>
        <v>15-39%</v>
      </c>
      <c r="G94" s="15">
        <v>16</v>
      </c>
      <c r="H94" s="16">
        <v>0.36363636363636365</v>
      </c>
      <c r="I94" s="32" t="str">
        <f t="shared" si="13"/>
        <v>24-51%</v>
      </c>
      <c r="K94" s="37">
        <f t="shared" si="18"/>
        <v>0.14574230175293623</v>
      </c>
      <c r="L94" s="37">
        <f t="shared" si="19"/>
        <v>0.39440534999933585</v>
      </c>
      <c r="M94" s="37">
        <f t="shared" si="20"/>
        <v>0.23783551347040477</v>
      </c>
      <c r="N94" s="37">
        <f t="shared" si="21"/>
        <v>0.51133593293992541</v>
      </c>
    </row>
    <row r="95" spans="1:14" x14ac:dyDescent="0.25">
      <c r="A95" s="64"/>
      <c r="B95" s="30" t="s">
        <v>80</v>
      </c>
      <c r="C95" s="15">
        <v>65</v>
      </c>
      <c r="D95" s="15">
        <v>12</v>
      </c>
      <c r="E95" s="16">
        <v>0.18461538461538463</v>
      </c>
      <c r="F95" s="32" t="str">
        <f t="shared" si="12"/>
        <v>11-30%</v>
      </c>
      <c r="G95" s="15">
        <v>24</v>
      </c>
      <c r="H95" s="16">
        <v>0.36923076923076925</v>
      </c>
      <c r="I95" s="32" t="str">
        <f t="shared" si="13"/>
        <v>26-49%</v>
      </c>
      <c r="K95" s="37">
        <f t="shared" si="18"/>
        <v>0.10888883783246292</v>
      </c>
      <c r="L95" s="37">
        <f t="shared" si="19"/>
        <v>0.29553968526379815</v>
      </c>
      <c r="M95" s="37">
        <f t="shared" si="20"/>
        <v>0.26229415089724761</v>
      </c>
      <c r="N95" s="37">
        <f t="shared" si="21"/>
        <v>0.490761578191446</v>
      </c>
    </row>
    <row r="96" spans="1:14" x14ac:dyDescent="0.25">
      <c r="A96" s="64"/>
      <c r="B96" s="30" t="s">
        <v>81</v>
      </c>
      <c r="C96" s="15">
        <v>137</v>
      </c>
      <c r="D96" s="15">
        <v>35</v>
      </c>
      <c r="E96" s="16">
        <v>0.25547445255474455</v>
      </c>
      <c r="F96" s="32" t="str">
        <f t="shared" si="12"/>
        <v>19-33%</v>
      </c>
      <c r="G96" s="15">
        <v>55</v>
      </c>
      <c r="H96" s="16">
        <v>0.40145985401459855</v>
      </c>
      <c r="I96" s="32" t="str">
        <f t="shared" si="13"/>
        <v>32-49%</v>
      </c>
      <c r="K96" s="37">
        <f t="shared" si="18"/>
        <v>0.18980872086356562</v>
      </c>
      <c r="L96" s="37">
        <f t="shared" si="19"/>
        <v>0.33447902799238632</v>
      </c>
      <c r="M96" s="37">
        <f t="shared" si="20"/>
        <v>0.32314681070252405</v>
      </c>
      <c r="N96" s="37">
        <f t="shared" si="21"/>
        <v>0.48514825226927749</v>
      </c>
    </row>
    <row r="97" spans="1:14" x14ac:dyDescent="0.25">
      <c r="A97" s="64"/>
      <c r="B97" s="30" t="s">
        <v>82</v>
      </c>
      <c r="C97" s="15">
        <v>18</v>
      </c>
      <c r="D97" s="15">
        <v>3</v>
      </c>
      <c r="E97" s="16">
        <v>0.16666666666666666</v>
      </c>
      <c r="F97" s="32" t="str">
        <f t="shared" si="12"/>
        <v>6-39%</v>
      </c>
      <c r="G97" s="15">
        <v>6</v>
      </c>
      <c r="H97" s="16">
        <v>0.33333333333333331</v>
      </c>
      <c r="I97" s="32" t="str">
        <f t="shared" si="13"/>
        <v>16-56%</v>
      </c>
      <c r="K97" s="37">
        <f t="shared" si="18"/>
        <v>5.836588578645447E-2</v>
      </c>
      <c r="L97" s="37">
        <f t="shared" si="19"/>
        <v>0.39221987042853906</v>
      </c>
      <c r="M97" s="37">
        <f t="shared" si="20"/>
        <v>0.16278799133794525</v>
      </c>
      <c r="N97" s="37">
        <f t="shared" si="21"/>
        <v>0.56250488676955157</v>
      </c>
    </row>
    <row r="98" spans="1:14" x14ac:dyDescent="0.25">
      <c r="A98" s="64"/>
      <c r="B98" s="17" t="s">
        <v>8</v>
      </c>
      <c r="C98" s="18">
        <v>1001</v>
      </c>
      <c r="D98" s="18">
        <v>249</v>
      </c>
      <c r="E98" s="19">
        <v>0.24875124875124874</v>
      </c>
      <c r="F98" s="33" t="str">
        <f t="shared" si="12"/>
        <v>22-28%</v>
      </c>
      <c r="G98" s="18">
        <v>369</v>
      </c>
      <c r="H98" s="19">
        <v>0.36863136863136864</v>
      </c>
      <c r="I98" s="33" t="str">
        <f t="shared" si="13"/>
        <v>34-40%</v>
      </c>
      <c r="K98" s="37">
        <f t="shared" si="18"/>
        <v>0.22296610398256644</v>
      </c>
      <c r="L98" s="37">
        <f t="shared" si="19"/>
        <v>0.27645740864928309</v>
      </c>
      <c r="M98" s="37">
        <f t="shared" si="20"/>
        <v>0.33930053416487416</v>
      </c>
      <c r="N98" s="37">
        <f t="shared" si="21"/>
        <v>0.39896663049154024</v>
      </c>
    </row>
    <row r="99" spans="1:14" x14ac:dyDescent="0.25">
      <c r="A99" s="20" t="s">
        <v>9</v>
      </c>
      <c r="B99" s="21"/>
      <c r="C99" s="22">
        <v>1421</v>
      </c>
      <c r="D99" s="22">
        <v>357</v>
      </c>
      <c r="E99" s="19">
        <v>0.25123152709359609</v>
      </c>
      <c r="F99" s="33" t="str">
        <f t="shared" si="12"/>
        <v>23-27%</v>
      </c>
      <c r="G99" s="22">
        <v>535</v>
      </c>
      <c r="H99" s="19">
        <v>0.37649542575650952</v>
      </c>
      <c r="I99" s="33" t="str">
        <f t="shared" si="13"/>
        <v>35-40%</v>
      </c>
      <c r="K99" s="37">
        <f t="shared" si="18"/>
        <v>0.22937190259661228</v>
      </c>
      <c r="L99" s="37">
        <f t="shared" si="19"/>
        <v>0.27443253587397176</v>
      </c>
      <c r="M99" s="37">
        <f t="shared" si="20"/>
        <v>0.35166892082611684</v>
      </c>
      <c r="N99" s="37">
        <f t="shared" si="21"/>
        <v>0.40198787960270199</v>
      </c>
    </row>
    <row r="100" spans="1:14" x14ac:dyDescent="0.25">
      <c r="A100" s="23" t="s">
        <v>10</v>
      </c>
      <c r="B100" s="24" t="s">
        <v>11</v>
      </c>
      <c r="C100" s="22">
        <v>12</v>
      </c>
      <c r="D100" s="22">
        <v>4</v>
      </c>
      <c r="E100" s="19">
        <v>0.33333333333333331</v>
      </c>
      <c r="F100" s="33" t="str">
        <f t="shared" si="12"/>
        <v>14-61%</v>
      </c>
      <c r="G100" s="22">
        <v>2</v>
      </c>
      <c r="H100" s="19">
        <v>0.16666666666666666</v>
      </c>
      <c r="I100" s="33" t="str">
        <f t="shared" si="13"/>
        <v>5-45%</v>
      </c>
      <c r="K100" s="37">
        <f t="shared" si="18"/>
        <v>0.13812034015860272</v>
      </c>
      <c r="L100" s="37">
        <f t="shared" si="19"/>
        <v>0.60937741310828419</v>
      </c>
      <c r="M100" s="37">
        <f t="shared" si="20"/>
        <v>4.6965252226423532E-2</v>
      </c>
      <c r="N100" s="37">
        <f t="shared" si="21"/>
        <v>0.44803025430735038</v>
      </c>
    </row>
    <row r="101" spans="1:14" ht="15.75" x14ac:dyDescent="0.25">
      <c r="A101" s="25" t="s">
        <v>9</v>
      </c>
      <c r="B101" s="26" t="s">
        <v>12</v>
      </c>
      <c r="C101" s="27">
        <v>1433</v>
      </c>
      <c r="D101" s="27">
        <v>361</v>
      </c>
      <c r="E101" s="19">
        <v>0.25191905094207956</v>
      </c>
      <c r="F101" s="33" t="str">
        <f t="shared" si="12"/>
        <v>23-28%</v>
      </c>
      <c r="G101" s="27">
        <v>537</v>
      </c>
      <c r="H101" s="19">
        <v>0.37473831123517098</v>
      </c>
      <c r="I101" s="33" t="str">
        <f t="shared" si="13"/>
        <v>35-40%</v>
      </c>
      <c r="K101" s="37">
        <f t="shared" si="18"/>
        <v>0.2301260607230308</v>
      </c>
      <c r="L101" s="37">
        <f t="shared" si="19"/>
        <v>0.27503854643394471</v>
      </c>
      <c r="M101" s="37">
        <f t="shared" si="20"/>
        <v>0.35004229385434149</v>
      </c>
      <c r="N101" s="37">
        <f t="shared" si="21"/>
        <v>0.40010411116584721</v>
      </c>
    </row>
    <row r="102" spans="1:14" ht="15.75" x14ac:dyDescent="0.25">
      <c r="A102" s="51" t="s">
        <v>89</v>
      </c>
      <c r="B102" s="47"/>
      <c r="C102" s="48"/>
      <c r="D102" s="48"/>
      <c r="E102" s="49"/>
      <c r="F102" s="50"/>
      <c r="G102" s="48"/>
      <c r="H102" s="49"/>
      <c r="I102" s="50"/>
      <c r="K102" s="37"/>
      <c r="L102" s="37"/>
      <c r="M102" s="37"/>
      <c r="N102" s="37"/>
    </row>
    <row r="103" spans="1:14" x14ac:dyDescent="0.25">
      <c r="A103" t="s">
        <v>87</v>
      </c>
    </row>
    <row r="104" spans="1:14" x14ac:dyDescent="0.25">
      <c r="A104" t="s">
        <v>13</v>
      </c>
    </row>
    <row r="105" spans="1:14" x14ac:dyDescent="0.25">
      <c r="A105" t="s">
        <v>14</v>
      </c>
    </row>
    <row r="106" spans="1:14" x14ac:dyDescent="0.25">
      <c r="A106" t="s">
        <v>15</v>
      </c>
    </row>
    <row r="108" spans="1:14" x14ac:dyDescent="0.25">
      <c r="A108" s="14" t="s">
        <v>57</v>
      </c>
    </row>
    <row r="109" spans="1:14" ht="15" customHeight="1" x14ac:dyDescent="0.25">
      <c r="A109" s="64" t="s">
        <v>1</v>
      </c>
      <c r="B109" s="64" t="s">
        <v>2</v>
      </c>
      <c r="C109" s="65" t="s">
        <v>60</v>
      </c>
      <c r="D109" s="65" t="s">
        <v>51</v>
      </c>
      <c r="E109" s="65" t="s">
        <v>88</v>
      </c>
      <c r="F109" s="68" t="s">
        <v>18</v>
      </c>
      <c r="G109" s="65" t="s">
        <v>52</v>
      </c>
      <c r="H109" s="65" t="s">
        <v>53</v>
      </c>
      <c r="I109" s="68" t="s">
        <v>18</v>
      </c>
    </row>
    <row r="110" spans="1:14" x14ac:dyDescent="0.25">
      <c r="A110" s="64"/>
      <c r="B110" s="64"/>
      <c r="C110" s="66"/>
      <c r="D110" s="66"/>
      <c r="E110" s="66"/>
      <c r="F110" s="68"/>
      <c r="G110" s="66"/>
      <c r="H110" s="66"/>
      <c r="I110" s="68"/>
    </row>
    <row r="111" spans="1:14" x14ac:dyDescent="0.25">
      <c r="A111" s="64"/>
      <c r="B111" s="64"/>
      <c r="C111" s="66"/>
      <c r="D111" s="66"/>
      <c r="E111" s="66"/>
      <c r="F111" s="68"/>
      <c r="G111" s="66"/>
      <c r="H111" s="66"/>
      <c r="I111" s="68"/>
    </row>
    <row r="112" spans="1:14" ht="45" x14ac:dyDescent="0.25">
      <c r="A112" s="64"/>
      <c r="B112" s="64"/>
      <c r="C112" s="67"/>
      <c r="D112" s="67"/>
      <c r="E112" s="67"/>
      <c r="F112" s="68"/>
      <c r="G112" s="67"/>
      <c r="H112" s="67"/>
      <c r="I112" s="68"/>
      <c r="K112" s="36" t="s">
        <v>47</v>
      </c>
      <c r="L112" s="36" t="s">
        <v>48</v>
      </c>
      <c r="M112" s="36" t="s">
        <v>47</v>
      </c>
      <c r="N112" s="36" t="s">
        <v>48</v>
      </c>
    </row>
    <row r="113" spans="1:14" x14ac:dyDescent="0.25">
      <c r="A113" s="64" t="s">
        <v>3</v>
      </c>
      <c r="B113" s="44" t="s">
        <v>66</v>
      </c>
      <c r="C113" s="15">
        <v>306</v>
      </c>
      <c r="D113" s="15">
        <v>82</v>
      </c>
      <c r="E113" s="16">
        <v>0.26797385620915032</v>
      </c>
      <c r="F113" s="32" t="str">
        <f>ROUND(K113*100,0)&amp;-ROUND(L113*100,0)&amp;"%"</f>
        <v>22-32%</v>
      </c>
      <c r="G113" s="15">
        <v>121</v>
      </c>
      <c r="H113" s="16">
        <v>0.39542483660130717</v>
      </c>
      <c r="I113" s="32" t="str">
        <f>ROUND(M113*100,0)&amp;-ROUND(N113*100,0)&amp;"%"</f>
        <v>34-45%</v>
      </c>
      <c r="K113" s="37">
        <f>(((2*C113*(D113/C113))+3.841443202-(1.95996*SQRT(3.841443202+(4*C113*(D113/C113)*(1-(D113/C113))))))/(2*(C113+3.841443202)))</f>
        <v>0.22145080834909978</v>
      </c>
      <c r="L113" s="37">
        <f>(((2*C113*(D113/C113))+3.841443202+(1.95996*SQRT(3.841443202+(4*C113*(D113/C113)*(1-(D113/C113))))))/(2*(C113+3.841443202)))</f>
        <v>0.32025026774799409</v>
      </c>
      <c r="M113" s="37">
        <f>(((2*C113*(G113/C113))+3.841443202-(1.95996*SQRT(3.841443202+(4*C113*(G113/C113)*(1-(G113/C113))))))/(2*(C113+3.841443202)))</f>
        <v>0.34226386957400845</v>
      </c>
      <c r="N113" s="37">
        <f>(((2*C113*(G113/C113))+3.841443202+(1.95996*SQRT(3.841443202+(4*C113*(G113/C113)*(1-(G113/C113))))))/(2*(C113+3.841443202)))</f>
        <v>0.45117886894862541</v>
      </c>
    </row>
    <row r="114" spans="1:14" x14ac:dyDescent="0.25">
      <c r="A114" s="64"/>
      <c r="B114" s="30" t="s">
        <v>67</v>
      </c>
      <c r="C114" s="15">
        <v>166</v>
      </c>
      <c r="D114" s="15">
        <v>32</v>
      </c>
      <c r="E114" s="16">
        <v>0.19277108433734941</v>
      </c>
      <c r="F114" s="32" t="str">
        <f t="shared" ref="F114:F136" si="22">ROUND(K114*100,0)&amp;-ROUND(L114*100,0)&amp;"%"</f>
        <v>14-26%</v>
      </c>
      <c r="G114" s="15">
        <v>56</v>
      </c>
      <c r="H114" s="16">
        <v>0.33734939759036142</v>
      </c>
      <c r="I114" s="32" t="str">
        <f t="shared" ref="I114:I136" si="23">ROUND(M114*100,0)&amp;-ROUND(N114*100,0)&amp;"%"</f>
        <v>27-41%</v>
      </c>
      <c r="K114" s="37">
        <f t="shared" ref="K114:K136" si="24">(((2*C114*(D114/C114))+3.841443202-(1.95996*SQRT(3.841443202+(4*C114*(D114/C114)*(1-(D114/C114))))))/(2*(C114+3.841443202)))</f>
        <v>0.1399884135992113</v>
      </c>
      <c r="L114" s="37">
        <f t="shared" ref="L114:L136" si="25">(((2*C114*(D114/C114))+3.841443202+(1.95996*SQRT(3.841443202+(4*C114*(D114/C114)*(1-(D114/C114))))))/(2*(C114+3.841443202)))</f>
        <v>0.25945145174221274</v>
      </c>
      <c r="M114" s="37">
        <f t="shared" ref="M114:M136" si="26">(((2*C114*(G114/C114))+3.841443202-(1.95996*SQRT(3.841443202+(4*C114*(G114/C114)*(1-(G114/C114))))))/(2*(C114+3.841443202)))</f>
        <v>0.26982687080339907</v>
      </c>
      <c r="N114" s="37">
        <f t="shared" ref="N114:N136" si="27">(((2*C114*(G114/C114))+3.841443202+(1.95996*SQRT(3.841443202+(4*C114*(G114/C114)*(1-(G114/C114))))))/(2*(C114+3.841443202)))</f>
        <v>0.41222952849500183</v>
      </c>
    </row>
    <row r="115" spans="1:14" x14ac:dyDescent="0.25">
      <c r="A115" s="64"/>
      <c r="B115" s="45" t="s">
        <v>4</v>
      </c>
      <c r="C115" s="18">
        <v>472</v>
      </c>
      <c r="D115" s="18">
        <v>114</v>
      </c>
      <c r="E115" s="19">
        <v>0.24152542372881355</v>
      </c>
      <c r="F115" s="33" t="str">
        <f t="shared" si="22"/>
        <v>21-28%</v>
      </c>
      <c r="G115" s="18">
        <v>177</v>
      </c>
      <c r="H115" s="19">
        <v>0.375</v>
      </c>
      <c r="I115" s="33" t="str">
        <f t="shared" si="23"/>
        <v>33-42%</v>
      </c>
      <c r="K115" s="37">
        <f t="shared" si="24"/>
        <v>0.20509915999976658</v>
      </c>
      <c r="L115" s="37">
        <f t="shared" si="25"/>
        <v>0.28212499105758626</v>
      </c>
      <c r="M115" s="37">
        <f t="shared" si="26"/>
        <v>0.33249917141208135</v>
      </c>
      <c r="N115" s="37">
        <f t="shared" si="27"/>
        <v>0.41951906557467122</v>
      </c>
    </row>
    <row r="116" spans="1:14" x14ac:dyDescent="0.25">
      <c r="A116" s="64" t="s">
        <v>5</v>
      </c>
      <c r="B116" s="30" t="s">
        <v>68</v>
      </c>
      <c r="C116" s="15">
        <v>1</v>
      </c>
      <c r="D116" s="15">
        <v>0</v>
      </c>
      <c r="E116" s="16">
        <v>0</v>
      </c>
      <c r="F116" s="32" t="s">
        <v>46</v>
      </c>
      <c r="G116" s="15">
        <v>0</v>
      </c>
      <c r="H116" s="16">
        <v>0</v>
      </c>
      <c r="I116" s="32" t="s">
        <v>46</v>
      </c>
      <c r="K116" s="37">
        <f t="shared" si="24"/>
        <v>2.0654999780381003E-11</v>
      </c>
      <c r="L116" s="37">
        <f t="shared" si="25"/>
        <v>0.79345001926555703</v>
      </c>
      <c r="M116" s="37">
        <f t="shared" si="26"/>
        <v>2.0654999780381003E-11</v>
      </c>
      <c r="N116" s="37">
        <f t="shared" si="27"/>
        <v>0.79345001926555703</v>
      </c>
    </row>
    <row r="117" spans="1:14" x14ac:dyDescent="0.25">
      <c r="A117" s="64"/>
      <c r="B117" s="30" t="s">
        <v>86</v>
      </c>
      <c r="C117" s="15">
        <v>0</v>
      </c>
      <c r="D117" s="15">
        <v>0</v>
      </c>
      <c r="E117" s="16">
        <v>0</v>
      </c>
      <c r="F117" s="32" t="s">
        <v>46</v>
      </c>
      <c r="G117" s="15">
        <v>0</v>
      </c>
      <c r="H117" s="16">
        <v>0</v>
      </c>
      <c r="I117" s="32" t="s">
        <v>46</v>
      </c>
      <c r="K117" s="37"/>
      <c r="L117" s="37"/>
      <c r="M117" s="37"/>
      <c r="N117" s="37"/>
    </row>
    <row r="118" spans="1:14" x14ac:dyDescent="0.25">
      <c r="A118" s="64"/>
      <c r="B118" s="46" t="s">
        <v>85</v>
      </c>
      <c r="C118" s="15">
        <v>49</v>
      </c>
      <c r="D118" s="15">
        <v>9</v>
      </c>
      <c r="E118" s="16">
        <v>0.18367346938775511</v>
      </c>
      <c r="F118" s="32" t="str">
        <f t="shared" si="22"/>
        <v>10-31%</v>
      </c>
      <c r="G118" s="15">
        <v>27</v>
      </c>
      <c r="H118" s="16">
        <v>0.55102040816326525</v>
      </c>
      <c r="I118" s="32" t="str">
        <f t="shared" si="23"/>
        <v>41-68%</v>
      </c>
      <c r="K118" s="37">
        <f t="shared" si="24"/>
        <v>9.9763534781572613E-2</v>
      </c>
      <c r="L118" s="37">
        <f t="shared" si="25"/>
        <v>0.31357572846499449</v>
      </c>
      <c r="M118" s="37">
        <f t="shared" si="26"/>
        <v>0.41315134928836295</v>
      </c>
      <c r="N118" s="37">
        <f t="shared" si="27"/>
        <v>0.68147135018799709</v>
      </c>
    </row>
    <row r="119" spans="1:14" x14ac:dyDescent="0.25">
      <c r="A119" s="64"/>
      <c r="B119" s="30" t="s">
        <v>70</v>
      </c>
      <c r="C119" s="15">
        <v>44</v>
      </c>
      <c r="D119" s="15">
        <v>3</v>
      </c>
      <c r="E119" s="16">
        <v>6.8181818181818177E-2</v>
      </c>
      <c r="F119" s="32" t="str">
        <f t="shared" si="22"/>
        <v>2-18%</v>
      </c>
      <c r="G119" s="15">
        <v>6</v>
      </c>
      <c r="H119" s="16">
        <v>0.13636363636363635</v>
      </c>
      <c r="I119" s="32" t="str">
        <f t="shared" si="23"/>
        <v>6-27%</v>
      </c>
      <c r="K119" s="37">
        <f t="shared" si="24"/>
        <v>2.3459443011677329E-2</v>
      </c>
      <c r="L119" s="37">
        <f t="shared" si="25"/>
        <v>0.1822501372877017</v>
      </c>
      <c r="M119" s="37">
        <f t="shared" si="26"/>
        <v>6.4029641330159981E-2</v>
      </c>
      <c r="N119" s="37">
        <f t="shared" si="27"/>
        <v>0.2670942157640539</v>
      </c>
    </row>
    <row r="120" spans="1:14" x14ac:dyDescent="0.25">
      <c r="A120" s="64"/>
      <c r="B120" s="45" t="s">
        <v>6</v>
      </c>
      <c r="C120" s="18">
        <v>94</v>
      </c>
      <c r="D120" s="18">
        <v>12</v>
      </c>
      <c r="E120" s="19">
        <v>0.1276595744680851</v>
      </c>
      <c r="F120" s="33" t="str">
        <f t="shared" si="22"/>
        <v>7-21%</v>
      </c>
      <c r="G120" s="18">
        <v>33</v>
      </c>
      <c r="H120" s="19">
        <v>0.35106382978723405</v>
      </c>
      <c r="I120" s="33" t="str">
        <f t="shared" si="23"/>
        <v>26-45%</v>
      </c>
      <c r="K120" s="37">
        <f t="shared" si="24"/>
        <v>7.4558220079865192E-2</v>
      </c>
      <c r="L120" s="37">
        <f t="shared" si="25"/>
        <v>0.20999853103550353</v>
      </c>
      <c r="M120" s="37">
        <f t="shared" si="26"/>
        <v>0.26215499462121533</v>
      </c>
      <c r="N120" s="37">
        <f t="shared" si="27"/>
        <v>0.45166770582493215</v>
      </c>
    </row>
    <row r="121" spans="1:14" x14ac:dyDescent="0.25">
      <c r="A121" s="64" t="s">
        <v>7</v>
      </c>
      <c r="B121" s="30" t="s">
        <v>71</v>
      </c>
      <c r="C121" s="15">
        <v>6</v>
      </c>
      <c r="D121" s="15">
        <v>0</v>
      </c>
      <c r="E121" s="16">
        <v>0</v>
      </c>
      <c r="F121" s="32" t="s">
        <v>46</v>
      </c>
      <c r="G121" s="15">
        <v>0</v>
      </c>
      <c r="H121" s="16">
        <v>0</v>
      </c>
      <c r="I121" s="32" t="s">
        <v>46</v>
      </c>
      <c r="K121" s="37">
        <f t="shared" si="24"/>
        <v>1.0161112168357063E-11</v>
      </c>
      <c r="L121" s="37">
        <f t="shared" si="25"/>
        <v>0.39033332033246232</v>
      </c>
      <c r="M121" s="37">
        <f t="shared" si="26"/>
        <v>1.0161112168357063E-11</v>
      </c>
      <c r="N121" s="37">
        <f t="shared" si="27"/>
        <v>0.39033332033246232</v>
      </c>
    </row>
    <row r="122" spans="1:14" x14ac:dyDescent="0.25">
      <c r="A122" s="64"/>
      <c r="B122" s="30" t="s">
        <v>72</v>
      </c>
      <c r="C122" s="15">
        <v>25</v>
      </c>
      <c r="D122" s="15">
        <v>9</v>
      </c>
      <c r="E122" s="16">
        <v>0.36</v>
      </c>
      <c r="F122" s="32" t="str">
        <f t="shared" si="22"/>
        <v>20-55%</v>
      </c>
      <c r="G122" s="15">
        <v>10</v>
      </c>
      <c r="H122" s="16">
        <v>0.4</v>
      </c>
      <c r="I122" s="32" t="str">
        <f t="shared" si="23"/>
        <v>23-59%</v>
      </c>
      <c r="K122" s="37">
        <f t="shared" si="24"/>
        <v>0.20247905594857932</v>
      </c>
      <c r="L122" s="37">
        <f t="shared" si="25"/>
        <v>0.55481464288010529</v>
      </c>
      <c r="M122" s="37">
        <f t="shared" si="26"/>
        <v>0.23403329451813457</v>
      </c>
      <c r="N122" s="37">
        <f t="shared" si="27"/>
        <v>0.59260506178806871</v>
      </c>
    </row>
    <row r="123" spans="1:14" x14ac:dyDescent="0.25">
      <c r="A123" s="64"/>
      <c r="B123" s="30" t="s">
        <v>73</v>
      </c>
      <c r="C123" s="15">
        <v>3</v>
      </c>
      <c r="D123" s="15">
        <v>0</v>
      </c>
      <c r="E123" s="16">
        <v>0</v>
      </c>
      <c r="F123" s="32" t="s">
        <v>46</v>
      </c>
      <c r="G123" s="15">
        <v>0</v>
      </c>
      <c r="H123" s="16">
        <v>0</v>
      </c>
      <c r="I123" s="32" t="s">
        <v>46</v>
      </c>
      <c r="K123" s="37">
        <f t="shared" si="24"/>
        <v>1.4616800186955218E-11</v>
      </c>
      <c r="L123" s="37">
        <f t="shared" si="25"/>
        <v>0.56149603065870779</v>
      </c>
      <c r="M123" s="37">
        <f t="shared" si="26"/>
        <v>1.4616800186955218E-11</v>
      </c>
      <c r="N123" s="37">
        <f t="shared" si="27"/>
        <v>0.56149603065870779</v>
      </c>
    </row>
    <row r="124" spans="1:14" x14ac:dyDescent="0.25">
      <c r="A124" s="64"/>
      <c r="B124" s="30" t="s">
        <v>74</v>
      </c>
      <c r="C124" s="15">
        <v>25</v>
      </c>
      <c r="D124" s="15">
        <v>2</v>
      </c>
      <c r="E124" s="16">
        <v>0.08</v>
      </c>
      <c r="F124" s="32" t="str">
        <f t="shared" si="22"/>
        <v>2-25%</v>
      </c>
      <c r="G124" s="15">
        <v>2</v>
      </c>
      <c r="H124" s="16">
        <v>0.08</v>
      </c>
      <c r="I124" s="32" t="str">
        <f t="shared" si="23"/>
        <v>2-25%</v>
      </c>
      <c r="K124" s="37">
        <f t="shared" si="24"/>
        <v>2.2220453022056288E-2</v>
      </c>
      <c r="L124" s="37">
        <f t="shared" si="25"/>
        <v>0.24966064346399741</v>
      </c>
      <c r="M124" s="37">
        <f t="shared" si="26"/>
        <v>2.2220453022056288E-2</v>
      </c>
      <c r="N124" s="37">
        <f t="shared" si="27"/>
        <v>0.24966064346399741</v>
      </c>
    </row>
    <row r="125" spans="1:14" x14ac:dyDescent="0.25">
      <c r="A125" s="64"/>
      <c r="B125" s="30" t="s">
        <v>75</v>
      </c>
      <c r="C125" s="15">
        <v>31</v>
      </c>
      <c r="D125" s="15">
        <v>12</v>
      </c>
      <c r="E125" s="16">
        <v>0.38709677419354838</v>
      </c>
      <c r="F125" s="32" t="str">
        <f t="shared" si="22"/>
        <v>24-56%</v>
      </c>
      <c r="G125" s="15">
        <v>15</v>
      </c>
      <c r="H125" s="16">
        <v>0.4838709677419355</v>
      </c>
      <c r="I125" s="32" t="str">
        <f t="shared" si="23"/>
        <v>32-65%</v>
      </c>
      <c r="K125" s="37">
        <f t="shared" si="24"/>
        <v>0.23733126431670162</v>
      </c>
      <c r="L125" s="37">
        <f t="shared" si="25"/>
        <v>0.56175857362668813</v>
      </c>
      <c r="M125" s="37">
        <f t="shared" si="26"/>
        <v>0.31970280939447543</v>
      </c>
      <c r="N125" s="37">
        <f t="shared" si="27"/>
        <v>0.6515957388831517</v>
      </c>
    </row>
    <row r="126" spans="1:14" x14ac:dyDescent="0.25">
      <c r="A126" s="64"/>
      <c r="B126" s="30" t="s">
        <v>76</v>
      </c>
      <c r="C126" s="15">
        <v>9</v>
      </c>
      <c r="D126" s="15">
        <v>1</v>
      </c>
      <c r="E126" s="16">
        <v>0.1111111111111111</v>
      </c>
      <c r="F126" s="32" t="str">
        <f t="shared" si="22"/>
        <v>2-43%</v>
      </c>
      <c r="G126" s="15">
        <v>3</v>
      </c>
      <c r="H126" s="16">
        <v>0.33333333333333331</v>
      </c>
      <c r="I126" s="32" t="str">
        <f t="shared" si="23"/>
        <v>12-65%</v>
      </c>
      <c r="K126" s="37">
        <f t="shared" si="24"/>
        <v>1.9890944770675604E-2</v>
      </c>
      <c r="L126" s="37">
        <f t="shared" si="25"/>
        <v>0.43499898544294863</v>
      </c>
      <c r="M126" s="37">
        <f t="shared" si="26"/>
        <v>0.12058406397237285</v>
      </c>
      <c r="N126" s="37">
        <f t="shared" si="27"/>
        <v>0.64579733469060907</v>
      </c>
    </row>
    <row r="127" spans="1:14" x14ac:dyDescent="0.25">
      <c r="A127" s="64"/>
      <c r="B127" s="30" t="s">
        <v>77</v>
      </c>
      <c r="C127" s="15">
        <v>62</v>
      </c>
      <c r="D127" s="15">
        <v>24</v>
      </c>
      <c r="E127" s="16">
        <v>0.38709677419354838</v>
      </c>
      <c r="F127" s="32" t="str">
        <f t="shared" si="22"/>
        <v>28-51%</v>
      </c>
      <c r="G127" s="15">
        <v>32</v>
      </c>
      <c r="H127" s="16">
        <v>0.5161290322580645</v>
      </c>
      <c r="I127" s="32" t="str">
        <f t="shared" si="23"/>
        <v>39-64%</v>
      </c>
      <c r="K127" s="37">
        <f t="shared" si="24"/>
        <v>0.27584665273935904</v>
      </c>
      <c r="L127" s="37">
        <f t="shared" si="25"/>
        <v>0.51152131310172499</v>
      </c>
      <c r="M127" s="37">
        <f t="shared" si="26"/>
        <v>0.39447483076214457</v>
      </c>
      <c r="N127" s="37">
        <f t="shared" si="27"/>
        <v>0.63590117411770053</v>
      </c>
    </row>
    <row r="128" spans="1:14" x14ac:dyDescent="0.25">
      <c r="A128" s="64"/>
      <c r="B128" s="30" t="s">
        <v>78</v>
      </c>
      <c r="C128" s="15">
        <v>14</v>
      </c>
      <c r="D128" s="15">
        <v>1</v>
      </c>
      <c r="E128" s="16">
        <v>7.1428571428571425E-2</v>
      </c>
      <c r="F128" s="32" t="str">
        <f t="shared" si="22"/>
        <v>1-31%</v>
      </c>
      <c r="G128" s="15">
        <v>2</v>
      </c>
      <c r="H128" s="16">
        <v>0.14285714285714285</v>
      </c>
      <c r="I128" s="32" t="str">
        <f t="shared" si="23"/>
        <v>4-40%</v>
      </c>
      <c r="K128" s="37">
        <f t="shared" si="24"/>
        <v>1.2722251669164006E-2</v>
      </c>
      <c r="L128" s="37">
        <f t="shared" si="25"/>
        <v>0.31468641902319244</v>
      </c>
      <c r="M128" s="37">
        <f t="shared" si="26"/>
        <v>4.0094015045974853E-2</v>
      </c>
      <c r="N128" s="37">
        <f t="shared" si="27"/>
        <v>0.39941321053098883</v>
      </c>
    </row>
    <row r="129" spans="1:14" x14ac:dyDescent="0.25">
      <c r="A129" s="64"/>
      <c r="B129" s="30" t="s">
        <v>79</v>
      </c>
      <c r="C129" s="15">
        <v>6</v>
      </c>
      <c r="D129" s="15">
        <v>1</v>
      </c>
      <c r="E129" s="16">
        <v>0.16666666666666666</v>
      </c>
      <c r="F129" s="32" t="str">
        <f t="shared" si="22"/>
        <v>3-56%</v>
      </c>
      <c r="G129" s="15">
        <v>1</v>
      </c>
      <c r="H129" s="16">
        <v>0.16666666666666666</v>
      </c>
      <c r="I129" s="32" t="str">
        <f t="shared" si="23"/>
        <v>3-56%</v>
      </c>
      <c r="K129" s="37">
        <f t="shared" si="24"/>
        <v>3.0053456485187684E-2</v>
      </c>
      <c r="L129" s="37">
        <f t="shared" si="25"/>
        <v>0.56350209040989452</v>
      </c>
      <c r="M129" s="37">
        <f t="shared" si="26"/>
        <v>3.0053456485187684E-2</v>
      </c>
      <c r="N129" s="37">
        <f t="shared" si="27"/>
        <v>0.56350209040989452</v>
      </c>
    </row>
    <row r="130" spans="1:14" x14ac:dyDescent="0.25">
      <c r="A130" s="64"/>
      <c r="B130" s="30" t="s">
        <v>80</v>
      </c>
      <c r="C130" s="15">
        <v>2</v>
      </c>
      <c r="D130" s="15">
        <v>2</v>
      </c>
      <c r="E130" s="16">
        <v>1</v>
      </c>
      <c r="F130" s="32" t="str">
        <f t="shared" si="22"/>
        <v>34-100%</v>
      </c>
      <c r="G130" s="15">
        <v>2</v>
      </c>
      <c r="H130" s="16">
        <v>1</v>
      </c>
      <c r="I130" s="32" t="str">
        <f t="shared" si="23"/>
        <v>34-100%</v>
      </c>
      <c r="K130" s="37">
        <f t="shared" si="24"/>
        <v>0.34238114297083944</v>
      </c>
      <c r="L130" s="37">
        <f t="shared" si="25"/>
        <v>0.99999999998288092</v>
      </c>
      <c r="M130" s="37">
        <f t="shared" si="26"/>
        <v>0.34238114297083944</v>
      </c>
      <c r="N130" s="37">
        <f t="shared" si="27"/>
        <v>0.99999999998288092</v>
      </c>
    </row>
    <row r="131" spans="1:14" x14ac:dyDescent="0.25">
      <c r="A131" s="64"/>
      <c r="B131" s="30" t="s">
        <v>81</v>
      </c>
      <c r="C131" s="15">
        <v>7</v>
      </c>
      <c r="D131" s="15">
        <v>0</v>
      </c>
      <c r="E131" s="16">
        <v>0</v>
      </c>
      <c r="F131" s="32" t="s">
        <v>46</v>
      </c>
      <c r="G131" s="15">
        <v>1</v>
      </c>
      <c r="H131" s="16">
        <v>0.14285714285714285</v>
      </c>
      <c r="I131" s="32" t="str">
        <f t="shared" si="23"/>
        <v>3-51%</v>
      </c>
      <c r="K131" s="37">
        <f t="shared" si="24"/>
        <v>9.223864979119142E-12</v>
      </c>
      <c r="L131" s="37">
        <f t="shared" si="25"/>
        <v>0.35432950487545245</v>
      </c>
      <c r="M131" s="37">
        <f t="shared" si="26"/>
        <v>2.5679698304380792E-2</v>
      </c>
      <c r="N131" s="37">
        <f t="shared" si="27"/>
        <v>0.51312709089895936</v>
      </c>
    </row>
    <row r="132" spans="1:14" x14ac:dyDescent="0.25">
      <c r="A132" s="64"/>
      <c r="B132" s="30" t="s">
        <v>82</v>
      </c>
      <c r="C132" s="15">
        <v>26</v>
      </c>
      <c r="D132" s="15">
        <v>4</v>
      </c>
      <c r="E132" s="16">
        <v>0.15384615384615385</v>
      </c>
      <c r="F132" s="32" t="str">
        <f t="shared" si="22"/>
        <v>6-34%</v>
      </c>
      <c r="G132" s="15">
        <v>7</v>
      </c>
      <c r="H132" s="16">
        <v>0.26923076923076922</v>
      </c>
      <c r="I132" s="32" t="str">
        <f t="shared" si="23"/>
        <v>14-46%</v>
      </c>
      <c r="K132" s="37">
        <f t="shared" si="24"/>
        <v>6.1500447570787806E-2</v>
      </c>
      <c r="L132" s="37">
        <f t="shared" si="25"/>
        <v>0.33531156724511685</v>
      </c>
      <c r="M132" s="37">
        <f t="shared" si="26"/>
        <v>0.13704467439760123</v>
      </c>
      <c r="N132" s="37">
        <f t="shared" si="27"/>
        <v>0.46083000214633518</v>
      </c>
    </row>
    <row r="133" spans="1:14" x14ac:dyDescent="0.25">
      <c r="A133" s="64"/>
      <c r="B133" s="17" t="s">
        <v>8</v>
      </c>
      <c r="C133" s="18">
        <v>216</v>
      </c>
      <c r="D133" s="18">
        <v>56</v>
      </c>
      <c r="E133" s="19">
        <v>0.25925925925925924</v>
      </c>
      <c r="F133" s="33" t="str">
        <f t="shared" si="22"/>
        <v>21-32%</v>
      </c>
      <c r="G133" s="18">
        <v>75</v>
      </c>
      <c r="H133" s="19">
        <v>0.34722222222222221</v>
      </c>
      <c r="I133" s="33" t="str">
        <f t="shared" si="23"/>
        <v>29-41%</v>
      </c>
      <c r="K133" s="37">
        <f t="shared" si="24"/>
        <v>0.20538480087589206</v>
      </c>
      <c r="L133" s="37">
        <f t="shared" si="25"/>
        <v>0.32154698011482757</v>
      </c>
      <c r="M133" s="37">
        <f t="shared" si="26"/>
        <v>0.28690215723910412</v>
      </c>
      <c r="N133" s="37">
        <f t="shared" si="27"/>
        <v>0.41288147300500644</v>
      </c>
    </row>
    <row r="134" spans="1:14" x14ac:dyDescent="0.25">
      <c r="A134" s="20" t="s">
        <v>9</v>
      </c>
      <c r="B134" s="21"/>
      <c r="C134" s="22">
        <v>782</v>
      </c>
      <c r="D134" s="22">
        <v>182</v>
      </c>
      <c r="E134" s="19">
        <v>0.23273657289002558</v>
      </c>
      <c r="F134" s="33" t="str">
        <f t="shared" si="22"/>
        <v>20-26%</v>
      </c>
      <c r="G134" s="22">
        <v>285</v>
      </c>
      <c r="H134" s="19">
        <v>0.36445012787723785</v>
      </c>
      <c r="I134" s="33" t="str">
        <f t="shared" si="23"/>
        <v>33-40%</v>
      </c>
      <c r="K134" s="37">
        <f t="shared" si="24"/>
        <v>0.20446914850380327</v>
      </c>
      <c r="L134" s="37">
        <f t="shared" si="25"/>
        <v>0.26361693474371334</v>
      </c>
      <c r="M134" s="37">
        <f t="shared" si="26"/>
        <v>0.33145710287592151</v>
      </c>
      <c r="N134" s="37">
        <f t="shared" si="27"/>
        <v>0.39876837475200561</v>
      </c>
    </row>
    <row r="135" spans="1:14" x14ac:dyDescent="0.25">
      <c r="A135" s="23" t="s">
        <v>10</v>
      </c>
      <c r="B135" s="24" t="s">
        <v>11</v>
      </c>
      <c r="C135" s="22">
        <v>83</v>
      </c>
      <c r="D135" s="22">
        <v>16</v>
      </c>
      <c r="E135" s="19">
        <v>0.19277108433734941</v>
      </c>
      <c r="F135" s="33" t="str">
        <f t="shared" si="22"/>
        <v>12-29%</v>
      </c>
      <c r="G135" s="22">
        <v>22</v>
      </c>
      <c r="H135" s="19">
        <v>0.26506024096385544</v>
      </c>
      <c r="I135" s="33" t="str">
        <f t="shared" si="23"/>
        <v>18-37%</v>
      </c>
      <c r="K135" s="37">
        <f t="shared" si="24"/>
        <v>0.12228914427165072</v>
      </c>
      <c r="L135" s="37">
        <f t="shared" si="25"/>
        <v>0.29043365121011022</v>
      </c>
      <c r="M135" s="37">
        <f t="shared" si="26"/>
        <v>0.18204428355926458</v>
      </c>
      <c r="N135" s="37">
        <f t="shared" si="27"/>
        <v>0.36886138357384674</v>
      </c>
    </row>
    <row r="136" spans="1:14" ht="15.75" x14ac:dyDescent="0.25">
      <c r="A136" s="25" t="s">
        <v>9</v>
      </c>
      <c r="B136" s="26" t="s">
        <v>12</v>
      </c>
      <c r="C136" s="27">
        <v>865</v>
      </c>
      <c r="D136" s="27">
        <v>198</v>
      </c>
      <c r="E136" s="19">
        <v>0.22890173410404624</v>
      </c>
      <c r="F136" s="33" t="str">
        <f t="shared" si="22"/>
        <v>20-26%</v>
      </c>
      <c r="G136" s="27">
        <v>307</v>
      </c>
      <c r="H136" s="19">
        <v>0.35491329479768785</v>
      </c>
      <c r="I136" s="33" t="str">
        <f t="shared" si="23"/>
        <v>32-39%</v>
      </c>
      <c r="K136" s="37">
        <f t="shared" si="24"/>
        <v>0.20213915560784781</v>
      </c>
      <c r="L136" s="37">
        <f t="shared" si="25"/>
        <v>0.25806154767402756</v>
      </c>
      <c r="M136" s="37">
        <f t="shared" si="26"/>
        <v>0.32373219308500978</v>
      </c>
      <c r="N136" s="37">
        <f t="shared" si="27"/>
        <v>0.38737735174175086</v>
      </c>
    </row>
    <row r="137" spans="1:14" ht="15.75" x14ac:dyDescent="0.25">
      <c r="A137" s="51" t="s">
        <v>89</v>
      </c>
      <c r="B137" s="47"/>
      <c r="C137" s="48"/>
      <c r="D137" s="48"/>
      <c r="E137" s="49"/>
      <c r="F137" s="50"/>
      <c r="G137" s="48"/>
      <c r="H137" s="49"/>
      <c r="I137" s="50"/>
      <c r="K137" s="37"/>
      <c r="L137" s="37"/>
      <c r="M137" s="37"/>
      <c r="N137" s="37"/>
    </row>
    <row r="138" spans="1:14" x14ac:dyDescent="0.25">
      <c r="A138" t="s">
        <v>87</v>
      </c>
    </row>
    <row r="139" spans="1:14" x14ac:dyDescent="0.25">
      <c r="A139" t="s">
        <v>13</v>
      </c>
    </row>
    <row r="140" spans="1:14" x14ac:dyDescent="0.25">
      <c r="A140" t="s">
        <v>14</v>
      </c>
    </row>
    <row r="141" spans="1:14" x14ac:dyDescent="0.25">
      <c r="A141" t="s">
        <v>15</v>
      </c>
    </row>
    <row r="142" spans="1:14" x14ac:dyDescent="0.25">
      <c r="A142" s="40" t="s">
        <v>62</v>
      </c>
    </row>
    <row r="143" spans="1:14" x14ac:dyDescent="0.25">
      <c r="A143" s="7"/>
    </row>
    <row r="144" spans="1:14" x14ac:dyDescent="0.25">
      <c r="A144" s="14" t="s">
        <v>58</v>
      </c>
    </row>
    <row r="145" spans="1:14" ht="15" customHeight="1" x14ac:dyDescent="0.25">
      <c r="A145" s="64" t="s">
        <v>1</v>
      </c>
      <c r="B145" s="64" t="s">
        <v>2</v>
      </c>
      <c r="C145" s="65" t="s">
        <v>61</v>
      </c>
      <c r="D145" s="65" t="s">
        <v>51</v>
      </c>
      <c r="E145" s="65" t="s">
        <v>88</v>
      </c>
      <c r="F145" s="68" t="s">
        <v>18</v>
      </c>
      <c r="G145" s="65" t="s">
        <v>52</v>
      </c>
      <c r="H145" s="65" t="s">
        <v>53</v>
      </c>
      <c r="I145" s="68" t="s">
        <v>18</v>
      </c>
    </row>
    <row r="146" spans="1:14" x14ac:dyDescent="0.25">
      <c r="A146" s="64"/>
      <c r="B146" s="64"/>
      <c r="C146" s="66"/>
      <c r="D146" s="66"/>
      <c r="E146" s="66"/>
      <c r="F146" s="68"/>
      <c r="G146" s="66"/>
      <c r="H146" s="66"/>
      <c r="I146" s="68"/>
    </row>
    <row r="147" spans="1:14" x14ac:dyDescent="0.25">
      <c r="A147" s="64"/>
      <c r="B147" s="64"/>
      <c r="C147" s="66"/>
      <c r="D147" s="66"/>
      <c r="E147" s="66"/>
      <c r="F147" s="68"/>
      <c r="G147" s="66"/>
      <c r="H147" s="66"/>
      <c r="I147" s="68"/>
    </row>
    <row r="148" spans="1:14" ht="45" x14ac:dyDescent="0.25">
      <c r="A148" s="64"/>
      <c r="B148" s="64"/>
      <c r="C148" s="67"/>
      <c r="D148" s="67"/>
      <c r="E148" s="67"/>
      <c r="F148" s="68"/>
      <c r="G148" s="67"/>
      <c r="H148" s="67"/>
      <c r="I148" s="68"/>
      <c r="K148" s="36" t="s">
        <v>47</v>
      </c>
      <c r="L148" s="36" t="s">
        <v>48</v>
      </c>
      <c r="M148" s="36" t="s">
        <v>47</v>
      </c>
      <c r="N148" s="36" t="s">
        <v>48</v>
      </c>
    </row>
    <row r="149" spans="1:14" x14ac:dyDescent="0.25">
      <c r="A149" s="64" t="s">
        <v>3</v>
      </c>
      <c r="B149" s="44" t="s">
        <v>66</v>
      </c>
      <c r="C149" s="15">
        <v>467</v>
      </c>
      <c r="D149" s="15">
        <v>143</v>
      </c>
      <c r="E149" s="16">
        <v>0.30620985010706636</v>
      </c>
      <c r="F149" s="32" t="str">
        <f>ROUND(K149*100,0)&amp;-ROUND(L149*100,0)&amp;"%"</f>
        <v>27-35%</v>
      </c>
      <c r="G149" s="15">
        <v>156</v>
      </c>
      <c r="H149" s="16">
        <v>0.3340471092077088</v>
      </c>
      <c r="I149" s="32" t="str">
        <f>ROUND(M149*100,0)&amp;-ROUND(N149*100,0)&amp;"%"</f>
        <v>29-38%</v>
      </c>
      <c r="K149" s="37">
        <f>(((2*C149*(D149/C149))+3.841443202-(1.95996*SQRT(3.841443202+(4*C149*(D149/C149)*(1-(D149/C149))))))/(2*(C149+3.841443202)))</f>
        <v>0.26612831242274776</v>
      </c>
      <c r="L149" s="37">
        <f>(((2*C149*(D149/C149))+3.841443202+(1.95996*SQRT(3.841443202+(4*C149*(D149/C149)*(1-(D149/C149))))))/(2*(C149+3.841443202)))</f>
        <v>0.34945353022667358</v>
      </c>
      <c r="M149" s="37">
        <f>(((2*C149*(G149/C149))+3.841443202-(1.95996*SQRT(3.841443202+(4*C149*(G149/C149)*(1-(G149/C149))))))/(2*(C149+3.841443202)))</f>
        <v>0.2927770167906168</v>
      </c>
      <c r="N149" s="37">
        <f>(((2*C149*(G149/C149))+3.841443202+(1.95996*SQRT(3.841443202+(4*C149*(G149/C149)*(1-(G149/C149))))))/(2*(C149+3.841443202)))</f>
        <v>0.37802511365502023</v>
      </c>
    </row>
    <row r="150" spans="1:14" x14ac:dyDescent="0.25">
      <c r="A150" s="64"/>
      <c r="B150" s="30" t="s">
        <v>67</v>
      </c>
      <c r="C150" s="15">
        <v>389</v>
      </c>
      <c r="D150" s="15">
        <v>173</v>
      </c>
      <c r="E150" s="16">
        <v>0.44473007712082263</v>
      </c>
      <c r="F150" s="32" t="str">
        <f t="shared" ref="F150:F172" si="28">ROUND(K150*100,0)&amp;-ROUND(L150*100,0)&amp;"%"</f>
        <v>40-49%</v>
      </c>
      <c r="G150" s="15">
        <v>178</v>
      </c>
      <c r="H150" s="16">
        <v>0.45758354755784064</v>
      </c>
      <c r="I150" s="32" t="str">
        <f t="shared" ref="I150:I172" si="29">ROUND(M150*100,0)&amp;-ROUND(N150*100,0)&amp;"%"</f>
        <v>41-51%</v>
      </c>
      <c r="K150" s="37">
        <f t="shared" ref="K150:K172" si="30">(((2*C150*(D150/C150))+3.841443202-(1.95996*SQRT(3.841443202+(4*C150*(D150/C150)*(1-(D150/C150))))))/(2*(C150+3.841443202)))</f>
        <v>0.39612714575441038</v>
      </c>
      <c r="L150" s="37">
        <f t="shared" ref="L150:L172" si="31">(((2*C150*(D150/C150))+3.841443202+(1.95996*SQRT(3.841443202+(4*C150*(D150/C150)*(1-(D150/C150))))))/(2*(C150+3.841443202)))</f>
        <v>0.49441393451066418</v>
      </c>
      <c r="M150" s="37">
        <f t="shared" ref="M150:M172" si="32">(((2*C150*(G150/C150))+3.841443202-(1.95996*SQRT(3.841443202+(4*C150*(G150/C150)*(1-(G150/C150))))))/(2*(C150+3.841443202)))</f>
        <v>0.40873138270373377</v>
      </c>
      <c r="N150" s="37">
        <f t="shared" ref="N150:N172" si="33">(((2*C150*(G150/C150))+3.841443202+(1.95996*SQRT(3.841443202+(4*C150*(G150/C150)*(1-(G150/C150))))))/(2*(C150+3.841443202)))</f>
        <v>0.50726526029039321</v>
      </c>
    </row>
    <row r="151" spans="1:14" x14ac:dyDescent="0.25">
      <c r="A151" s="64"/>
      <c r="B151" s="45" t="s">
        <v>4</v>
      </c>
      <c r="C151" s="18">
        <v>856</v>
      </c>
      <c r="D151" s="18">
        <v>316</v>
      </c>
      <c r="E151" s="19">
        <v>0.36915887850467288</v>
      </c>
      <c r="F151" s="33" t="str">
        <f t="shared" si="28"/>
        <v>34-40%</v>
      </c>
      <c r="G151" s="18">
        <v>334</v>
      </c>
      <c r="H151" s="19">
        <v>0.39018691588785048</v>
      </c>
      <c r="I151" s="33" t="str">
        <f t="shared" si="29"/>
        <v>36-42%</v>
      </c>
      <c r="K151" s="37">
        <f t="shared" si="30"/>
        <v>0.33748256359502732</v>
      </c>
      <c r="L151" s="37">
        <f t="shared" si="31"/>
        <v>0.40200428974174962</v>
      </c>
      <c r="M151" s="37">
        <f t="shared" si="32"/>
        <v>0.35806968849132342</v>
      </c>
      <c r="N151" s="37">
        <f t="shared" si="33"/>
        <v>0.42328534913061439</v>
      </c>
    </row>
    <row r="152" spans="1:14" x14ac:dyDescent="0.25">
      <c r="A152" s="64" t="s">
        <v>5</v>
      </c>
      <c r="B152" s="30" t="s">
        <v>68</v>
      </c>
      <c r="C152" s="15">
        <v>326</v>
      </c>
      <c r="D152" s="15">
        <v>158</v>
      </c>
      <c r="E152" s="16">
        <v>0.48466257668711654</v>
      </c>
      <c r="F152" s="32" t="str">
        <f t="shared" si="28"/>
        <v>43-54%</v>
      </c>
      <c r="G152" s="15">
        <v>167</v>
      </c>
      <c r="H152" s="16">
        <v>0.51226993865030679</v>
      </c>
      <c r="I152" s="32" t="str">
        <f t="shared" si="29"/>
        <v>46-57%</v>
      </c>
      <c r="K152" s="37">
        <f t="shared" si="30"/>
        <v>0.4309072098160634</v>
      </c>
      <c r="L152" s="37">
        <f t="shared" si="31"/>
        <v>0.53877519302900345</v>
      </c>
      <c r="M152" s="37">
        <f t="shared" si="32"/>
        <v>0.4581840111780795</v>
      </c>
      <c r="N152" s="37">
        <f t="shared" si="33"/>
        <v>0.566070066545867</v>
      </c>
    </row>
    <row r="153" spans="1:14" x14ac:dyDescent="0.25">
      <c r="A153" s="64"/>
      <c r="B153" s="30" t="s">
        <v>69</v>
      </c>
      <c r="C153" s="15">
        <v>244</v>
      </c>
      <c r="D153" s="15">
        <v>191</v>
      </c>
      <c r="E153" s="16">
        <v>0.78278688524590168</v>
      </c>
      <c r="F153" s="32" t="str">
        <f t="shared" si="28"/>
        <v>73-83%</v>
      </c>
      <c r="G153" s="15">
        <v>194</v>
      </c>
      <c r="H153" s="16">
        <v>0.79508196721311475</v>
      </c>
      <c r="I153" s="32" t="str">
        <f t="shared" si="29"/>
        <v>74-84%</v>
      </c>
      <c r="K153" s="37">
        <f t="shared" si="30"/>
        <v>0.72688067250796529</v>
      </c>
      <c r="L153" s="37">
        <f t="shared" si="31"/>
        <v>0.82992693084158775</v>
      </c>
      <c r="M153" s="37">
        <f t="shared" si="32"/>
        <v>0.74004827207564439</v>
      </c>
      <c r="N153" s="37">
        <f t="shared" si="33"/>
        <v>0.84096835750649801</v>
      </c>
    </row>
    <row r="154" spans="1:14" x14ac:dyDescent="0.25">
      <c r="A154" s="64"/>
      <c r="B154" s="46" t="s">
        <v>85</v>
      </c>
      <c r="C154" s="15">
        <v>172</v>
      </c>
      <c r="D154" s="15">
        <v>102</v>
      </c>
      <c r="E154" s="16">
        <v>0.59302325581395354</v>
      </c>
      <c r="F154" s="32" t="str">
        <f t="shared" si="28"/>
        <v>52-66%</v>
      </c>
      <c r="G154" s="15">
        <v>102</v>
      </c>
      <c r="H154" s="16">
        <v>0.59302325581395354</v>
      </c>
      <c r="I154" s="32" t="str">
        <f t="shared" si="29"/>
        <v>52-66%</v>
      </c>
      <c r="K154" s="37">
        <f t="shared" si="30"/>
        <v>0.5183508244965005</v>
      </c>
      <c r="L154" s="37">
        <f t="shared" si="31"/>
        <v>0.66363130336422027</v>
      </c>
      <c r="M154" s="37">
        <f t="shared" si="32"/>
        <v>0.5183508244965005</v>
      </c>
      <c r="N154" s="37">
        <f t="shared" si="33"/>
        <v>0.66363130336422027</v>
      </c>
    </row>
    <row r="155" spans="1:14" x14ac:dyDescent="0.25">
      <c r="A155" s="64"/>
      <c r="B155" s="30" t="s">
        <v>70</v>
      </c>
      <c r="C155" s="15">
        <v>179</v>
      </c>
      <c r="D155" s="15">
        <v>71</v>
      </c>
      <c r="E155" s="16">
        <v>0.39664804469273746</v>
      </c>
      <c r="F155" s="32" t="str">
        <f t="shared" si="28"/>
        <v>33-47%</v>
      </c>
      <c r="G155" s="15">
        <v>77</v>
      </c>
      <c r="H155" s="16">
        <v>0.43016759776536312</v>
      </c>
      <c r="I155" s="32" t="str">
        <f t="shared" si="29"/>
        <v>36-50%</v>
      </c>
      <c r="K155" s="37">
        <f t="shared" si="30"/>
        <v>0.32787776253162298</v>
      </c>
      <c r="L155" s="37">
        <f t="shared" si="31"/>
        <v>0.46976111325036779</v>
      </c>
      <c r="M155" s="37">
        <f t="shared" si="32"/>
        <v>0.3598564751827531</v>
      </c>
      <c r="N155" s="37">
        <f t="shared" si="33"/>
        <v>0.50341303548075422</v>
      </c>
    </row>
    <row r="156" spans="1:14" x14ac:dyDescent="0.25">
      <c r="A156" s="64"/>
      <c r="B156" s="45" t="s">
        <v>6</v>
      </c>
      <c r="C156" s="18">
        <v>921</v>
      </c>
      <c r="D156" s="18">
        <v>522</v>
      </c>
      <c r="E156" s="19">
        <v>0.5667752442996743</v>
      </c>
      <c r="F156" s="33" t="str">
        <f t="shared" si="28"/>
        <v>53-60%</v>
      </c>
      <c r="G156" s="18">
        <v>540</v>
      </c>
      <c r="H156" s="19">
        <v>0.58631921824104238</v>
      </c>
      <c r="I156" s="33" t="str">
        <f t="shared" si="29"/>
        <v>55-62%</v>
      </c>
      <c r="K156" s="37">
        <f t="shared" si="30"/>
        <v>0.53456103979425307</v>
      </c>
      <c r="L156" s="37">
        <f t="shared" si="31"/>
        <v>0.59843473035002959</v>
      </c>
      <c r="M156" s="37">
        <f t="shared" si="32"/>
        <v>0.55421818934655775</v>
      </c>
      <c r="N156" s="37">
        <f t="shared" si="33"/>
        <v>0.61770317205946623</v>
      </c>
    </row>
    <row r="157" spans="1:14" x14ac:dyDescent="0.25">
      <c r="A157" s="64" t="s">
        <v>7</v>
      </c>
      <c r="B157" s="30" t="s">
        <v>83</v>
      </c>
      <c r="C157" s="15">
        <v>0</v>
      </c>
      <c r="D157" s="15">
        <v>0</v>
      </c>
      <c r="E157" s="16">
        <v>0</v>
      </c>
      <c r="F157" s="32" t="s">
        <v>46</v>
      </c>
      <c r="G157" s="15">
        <v>0</v>
      </c>
      <c r="H157" s="16">
        <v>0</v>
      </c>
      <c r="I157" s="32" t="s">
        <v>46</v>
      </c>
      <c r="K157" s="37"/>
      <c r="L157" s="37"/>
      <c r="M157" s="37"/>
      <c r="N157" s="37"/>
    </row>
    <row r="158" spans="1:14" x14ac:dyDescent="0.25">
      <c r="A158" s="64"/>
      <c r="B158" s="30" t="s">
        <v>84</v>
      </c>
      <c r="C158" s="15">
        <v>0</v>
      </c>
      <c r="D158" s="15">
        <v>0</v>
      </c>
      <c r="E158" s="16">
        <v>0</v>
      </c>
      <c r="F158" s="32" t="s">
        <v>46</v>
      </c>
      <c r="G158" s="15">
        <v>0</v>
      </c>
      <c r="H158" s="16">
        <v>0</v>
      </c>
      <c r="I158" s="32" t="s">
        <v>46</v>
      </c>
      <c r="K158" s="37"/>
      <c r="L158" s="37"/>
      <c r="M158" s="37"/>
      <c r="N158" s="37"/>
    </row>
    <row r="159" spans="1:14" x14ac:dyDescent="0.25">
      <c r="A159" s="64"/>
      <c r="B159" s="30" t="s">
        <v>73</v>
      </c>
      <c r="C159" s="15">
        <v>64</v>
      </c>
      <c r="D159" s="15">
        <v>30</v>
      </c>
      <c r="E159" s="16">
        <v>0.46875</v>
      </c>
      <c r="F159" s="32" t="str">
        <f t="shared" si="28"/>
        <v>35-59%</v>
      </c>
      <c r="G159" s="15">
        <v>30</v>
      </c>
      <c r="H159" s="16">
        <v>0.46875</v>
      </c>
      <c r="I159" s="32" t="str">
        <f t="shared" si="29"/>
        <v>35-59%</v>
      </c>
      <c r="K159" s="37">
        <f t="shared" si="30"/>
        <v>0.35176009527890062</v>
      </c>
      <c r="L159" s="37">
        <f t="shared" si="31"/>
        <v>0.58927889488394314</v>
      </c>
      <c r="M159" s="37">
        <f t="shared" si="32"/>
        <v>0.35176009527890062</v>
      </c>
      <c r="N159" s="37">
        <f t="shared" si="33"/>
        <v>0.58927889488394314</v>
      </c>
    </row>
    <row r="160" spans="1:14" x14ac:dyDescent="0.25">
      <c r="A160" s="64"/>
      <c r="B160" s="30" t="s">
        <v>74</v>
      </c>
      <c r="C160" s="15">
        <v>58</v>
      </c>
      <c r="D160" s="15">
        <v>16</v>
      </c>
      <c r="E160" s="16">
        <v>0.27586206896551724</v>
      </c>
      <c r="F160" s="32" t="str">
        <f t="shared" si="28"/>
        <v>18-40%</v>
      </c>
      <c r="G160" s="15">
        <v>17</v>
      </c>
      <c r="H160" s="16">
        <v>0.29310344827586204</v>
      </c>
      <c r="I160" s="32" t="str">
        <f t="shared" si="29"/>
        <v>19-42%</v>
      </c>
      <c r="K160" s="37">
        <f t="shared" si="30"/>
        <v>0.17752368563693111</v>
      </c>
      <c r="L160" s="37">
        <f t="shared" si="31"/>
        <v>0.40204628146307442</v>
      </c>
      <c r="M160" s="37">
        <f t="shared" si="32"/>
        <v>0.19178199935314569</v>
      </c>
      <c r="N160" s="37">
        <f t="shared" si="33"/>
        <v>0.42012873950839785</v>
      </c>
    </row>
    <row r="161" spans="1:14" x14ac:dyDescent="0.25">
      <c r="A161" s="64"/>
      <c r="B161" s="30" t="s">
        <v>75</v>
      </c>
      <c r="C161" s="15">
        <v>104</v>
      </c>
      <c r="D161" s="15">
        <v>45</v>
      </c>
      <c r="E161" s="16">
        <v>0.43269230769230771</v>
      </c>
      <c r="F161" s="32" t="str">
        <f t="shared" si="28"/>
        <v>34-53%</v>
      </c>
      <c r="G161" s="15">
        <v>46</v>
      </c>
      <c r="H161" s="16">
        <v>0.44230769230769229</v>
      </c>
      <c r="I161" s="32" t="str">
        <f t="shared" si="29"/>
        <v>35-54%</v>
      </c>
      <c r="K161" s="37">
        <f t="shared" si="30"/>
        <v>0.34155018463319398</v>
      </c>
      <c r="L161" s="37">
        <f t="shared" si="31"/>
        <v>0.52862959426890843</v>
      </c>
      <c r="M161" s="37">
        <f t="shared" si="32"/>
        <v>0.35060261492446299</v>
      </c>
      <c r="N161" s="37">
        <f t="shared" si="33"/>
        <v>0.53812290984876765</v>
      </c>
    </row>
    <row r="162" spans="1:14" x14ac:dyDescent="0.25">
      <c r="A162" s="64"/>
      <c r="B162" s="30" t="s">
        <v>76</v>
      </c>
      <c r="C162" s="15">
        <v>22</v>
      </c>
      <c r="D162" s="15">
        <v>7</v>
      </c>
      <c r="E162" s="16">
        <v>0.31818181818181818</v>
      </c>
      <c r="F162" s="32" t="str">
        <f t="shared" si="28"/>
        <v>16-53%</v>
      </c>
      <c r="G162" s="15">
        <v>7</v>
      </c>
      <c r="H162" s="16">
        <v>0.31818181818181818</v>
      </c>
      <c r="I162" s="32" t="str">
        <f t="shared" si="29"/>
        <v>16-53%</v>
      </c>
      <c r="K162" s="37">
        <f t="shared" si="30"/>
        <v>0.16360615953344917</v>
      </c>
      <c r="L162" s="37">
        <f t="shared" si="31"/>
        <v>0.52681360775799835</v>
      </c>
      <c r="M162" s="37">
        <f t="shared" si="32"/>
        <v>0.16360615953344917</v>
      </c>
      <c r="N162" s="37">
        <f t="shared" si="33"/>
        <v>0.52681360775799835</v>
      </c>
    </row>
    <row r="163" spans="1:14" x14ac:dyDescent="0.25">
      <c r="A163" s="64"/>
      <c r="B163" s="30" t="s">
        <v>77</v>
      </c>
      <c r="C163" s="15">
        <v>57</v>
      </c>
      <c r="D163" s="15">
        <v>48</v>
      </c>
      <c r="E163" s="16">
        <v>0.84210526315789469</v>
      </c>
      <c r="F163" s="32" t="str">
        <f t="shared" si="28"/>
        <v>73-91%</v>
      </c>
      <c r="G163" s="15">
        <v>50</v>
      </c>
      <c r="H163" s="16">
        <v>0.8771929824561403</v>
      </c>
      <c r="I163" s="32" t="str">
        <f t="shared" si="29"/>
        <v>77-94%</v>
      </c>
      <c r="K163" s="37">
        <f t="shared" si="30"/>
        <v>0.72636850160452149</v>
      </c>
      <c r="L163" s="37">
        <f t="shared" si="31"/>
        <v>0.9146419338402112</v>
      </c>
      <c r="M163" s="37">
        <f t="shared" si="32"/>
        <v>0.76753578244361775</v>
      </c>
      <c r="N163" s="37">
        <f t="shared" si="33"/>
        <v>0.93921931304672857</v>
      </c>
    </row>
    <row r="164" spans="1:14" x14ac:dyDescent="0.25">
      <c r="A164" s="64"/>
      <c r="B164" s="30" t="s">
        <v>78</v>
      </c>
      <c r="C164" s="15">
        <v>21</v>
      </c>
      <c r="D164" s="15">
        <v>9</v>
      </c>
      <c r="E164" s="16">
        <v>0.42857142857142855</v>
      </c>
      <c r="F164" s="32" t="str">
        <f t="shared" si="28"/>
        <v>24-63%</v>
      </c>
      <c r="G164" s="15">
        <v>11</v>
      </c>
      <c r="H164" s="16">
        <v>0.52380952380952384</v>
      </c>
      <c r="I164" s="32" t="str">
        <f t="shared" si="29"/>
        <v>32-72%</v>
      </c>
      <c r="K164" s="37">
        <f t="shared" si="30"/>
        <v>0.24469998734939052</v>
      </c>
      <c r="L164" s="37">
        <f t="shared" si="31"/>
        <v>0.63453408228153707</v>
      </c>
      <c r="M164" s="37">
        <f t="shared" si="32"/>
        <v>0.32369569619034549</v>
      </c>
      <c r="N164" s="37">
        <f t="shared" si="33"/>
        <v>0.71655961393267864</v>
      </c>
    </row>
    <row r="165" spans="1:14" x14ac:dyDescent="0.25">
      <c r="A165" s="64"/>
      <c r="B165" s="30" t="s">
        <v>79</v>
      </c>
      <c r="C165" s="15">
        <v>82</v>
      </c>
      <c r="D165" s="15">
        <v>44</v>
      </c>
      <c r="E165" s="16">
        <v>0.53658536585365857</v>
      </c>
      <c r="F165" s="32" t="str">
        <f t="shared" si="28"/>
        <v>43-64%</v>
      </c>
      <c r="G165" s="15">
        <v>45</v>
      </c>
      <c r="H165" s="16">
        <v>0.54878048780487809</v>
      </c>
      <c r="I165" s="32" t="str">
        <f t="shared" si="29"/>
        <v>44-65%</v>
      </c>
      <c r="K165" s="37">
        <f t="shared" si="30"/>
        <v>0.4294474673222472</v>
      </c>
      <c r="L165" s="37">
        <f t="shared" si="31"/>
        <v>0.64044884122281009</v>
      </c>
      <c r="M165" s="37">
        <f t="shared" si="32"/>
        <v>0.4413079743564019</v>
      </c>
      <c r="N165" s="37">
        <f t="shared" si="33"/>
        <v>0.65188710370367442</v>
      </c>
    </row>
    <row r="166" spans="1:14" x14ac:dyDescent="0.25">
      <c r="A166" s="64"/>
      <c r="B166" s="30" t="s">
        <v>80</v>
      </c>
      <c r="C166" s="15">
        <v>19</v>
      </c>
      <c r="D166" s="15">
        <v>9</v>
      </c>
      <c r="E166" s="16">
        <v>0.47368421052631576</v>
      </c>
      <c r="F166" s="32" t="str">
        <f t="shared" si="28"/>
        <v>27-68%</v>
      </c>
      <c r="G166" s="15">
        <v>10</v>
      </c>
      <c r="H166" s="16">
        <v>0.52631578947368418</v>
      </c>
      <c r="I166" s="32" t="str">
        <f t="shared" si="29"/>
        <v>32-73%</v>
      </c>
      <c r="K166" s="37">
        <f t="shared" si="30"/>
        <v>0.27329838315730448</v>
      </c>
      <c r="L166" s="37">
        <f t="shared" si="31"/>
        <v>0.68292154606711342</v>
      </c>
      <c r="M166" s="37">
        <f t="shared" si="32"/>
        <v>0.31707845393288664</v>
      </c>
      <c r="N166" s="37">
        <f t="shared" si="33"/>
        <v>0.72670161684269552</v>
      </c>
    </row>
    <row r="167" spans="1:14" x14ac:dyDescent="0.25">
      <c r="A167" s="64"/>
      <c r="B167" s="30" t="s">
        <v>81</v>
      </c>
      <c r="C167" s="15">
        <v>44</v>
      </c>
      <c r="D167" s="15">
        <v>35</v>
      </c>
      <c r="E167" s="16">
        <v>0.79545454545454541</v>
      </c>
      <c r="F167" s="32" t="str">
        <f t="shared" si="28"/>
        <v>65-89%</v>
      </c>
      <c r="G167" s="15">
        <v>35</v>
      </c>
      <c r="H167" s="16">
        <v>0.79545454545454541</v>
      </c>
      <c r="I167" s="32" t="str">
        <f t="shared" si="29"/>
        <v>65-89%</v>
      </c>
      <c r="K167" s="37">
        <f t="shared" si="30"/>
        <v>0.65499453538075136</v>
      </c>
      <c r="L167" s="37">
        <f t="shared" si="31"/>
        <v>0.88846733073019957</v>
      </c>
      <c r="M167" s="37">
        <f t="shared" si="32"/>
        <v>0.65499453538075136</v>
      </c>
      <c r="N167" s="37">
        <f t="shared" si="33"/>
        <v>0.88846733073019957</v>
      </c>
    </row>
    <row r="168" spans="1:14" x14ac:dyDescent="0.25">
      <c r="A168" s="64"/>
      <c r="B168" s="30" t="s">
        <v>82</v>
      </c>
      <c r="C168" s="15">
        <v>57</v>
      </c>
      <c r="D168" s="15">
        <v>29</v>
      </c>
      <c r="E168" s="16">
        <v>0.50877192982456143</v>
      </c>
      <c r="F168" s="32" t="str">
        <f t="shared" si="28"/>
        <v>38-63%</v>
      </c>
      <c r="G168" s="15">
        <v>30</v>
      </c>
      <c r="H168" s="16">
        <v>0.52631578947368418</v>
      </c>
      <c r="I168" s="32" t="str">
        <f t="shared" si="29"/>
        <v>40-65%</v>
      </c>
      <c r="K168" s="37">
        <f t="shared" si="30"/>
        <v>0.38259922634590232</v>
      </c>
      <c r="L168" s="37">
        <f t="shared" si="31"/>
        <v>0.63383693866550106</v>
      </c>
      <c r="M168" s="37">
        <f t="shared" si="32"/>
        <v>0.3991804075375916</v>
      </c>
      <c r="N168" s="37">
        <f t="shared" si="33"/>
        <v>0.65012808749661866</v>
      </c>
    </row>
    <row r="169" spans="1:14" x14ac:dyDescent="0.25">
      <c r="A169" s="64"/>
      <c r="B169" s="45" t="s">
        <v>8</v>
      </c>
      <c r="C169" s="18">
        <v>528</v>
      </c>
      <c r="D169" s="18">
        <v>272</v>
      </c>
      <c r="E169" s="19">
        <v>0.51515151515151514</v>
      </c>
      <c r="F169" s="33" t="str">
        <f t="shared" si="28"/>
        <v>47-56%</v>
      </c>
      <c r="G169" s="18">
        <v>281</v>
      </c>
      <c r="H169" s="19">
        <v>0.53219696969696972</v>
      </c>
      <c r="I169" s="33" t="str">
        <f t="shared" si="29"/>
        <v>49-57%</v>
      </c>
      <c r="K169" s="37">
        <f t="shared" si="30"/>
        <v>0.47256759681570354</v>
      </c>
      <c r="L169" s="37">
        <f t="shared" si="31"/>
        <v>0.55751655740828954</v>
      </c>
      <c r="M169" s="37">
        <f t="shared" si="32"/>
        <v>0.48955811549887329</v>
      </c>
      <c r="N169" s="37">
        <f t="shared" si="33"/>
        <v>0.57437071222711189</v>
      </c>
    </row>
    <row r="170" spans="1:14" x14ac:dyDescent="0.25">
      <c r="A170" s="20" t="s">
        <v>9</v>
      </c>
      <c r="B170" s="21"/>
      <c r="C170" s="22">
        <v>2305</v>
      </c>
      <c r="D170" s="22">
        <v>1110</v>
      </c>
      <c r="E170" s="19">
        <v>0.48156182212581344</v>
      </c>
      <c r="F170" s="33" t="str">
        <f t="shared" si="28"/>
        <v>46-50%</v>
      </c>
      <c r="G170" s="22">
        <v>1155</v>
      </c>
      <c r="H170" s="19">
        <v>0.50108459869848154</v>
      </c>
      <c r="I170" s="33" t="str">
        <f t="shared" si="29"/>
        <v>48-52%</v>
      </c>
      <c r="K170" s="37">
        <f t="shared" si="30"/>
        <v>0.46121151505368874</v>
      </c>
      <c r="L170" s="37">
        <f t="shared" si="31"/>
        <v>0.50197348396377595</v>
      </c>
      <c r="M170" s="37">
        <f t="shared" si="32"/>
        <v>0.48068800884883872</v>
      </c>
      <c r="N170" s="37">
        <f t="shared" si="33"/>
        <v>0.52147757944425166</v>
      </c>
    </row>
    <row r="171" spans="1:14" x14ac:dyDescent="0.25">
      <c r="A171" s="23" t="s">
        <v>10</v>
      </c>
      <c r="B171" s="24" t="s">
        <v>11</v>
      </c>
      <c r="C171" s="22">
        <v>4</v>
      </c>
      <c r="D171" s="22">
        <v>0</v>
      </c>
      <c r="E171" s="19">
        <v>0</v>
      </c>
      <c r="F171" s="33" t="s">
        <v>46</v>
      </c>
      <c r="G171" s="22">
        <v>0</v>
      </c>
      <c r="H171" s="19">
        <v>0</v>
      </c>
      <c r="I171" s="33" t="s">
        <v>46</v>
      </c>
      <c r="K171" s="37">
        <f t="shared" si="30"/>
        <v>1.2752755544863424E-11</v>
      </c>
      <c r="L171" s="37">
        <f t="shared" si="31"/>
        <v>0.48988982039941581</v>
      </c>
      <c r="M171" s="37">
        <f t="shared" si="32"/>
        <v>1.2752755544863424E-11</v>
      </c>
      <c r="N171" s="37">
        <f t="shared" si="33"/>
        <v>0.48988982039941581</v>
      </c>
    </row>
    <row r="172" spans="1:14" ht="15.75" x14ac:dyDescent="0.25">
      <c r="A172" s="25" t="s">
        <v>9</v>
      </c>
      <c r="B172" s="26" t="s">
        <v>12</v>
      </c>
      <c r="C172" s="27">
        <v>2309</v>
      </c>
      <c r="D172" s="27">
        <v>1110</v>
      </c>
      <c r="E172" s="19">
        <v>0.48072758770030316</v>
      </c>
      <c r="F172" s="33" t="str">
        <f t="shared" si="28"/>
        <v>46-50%</v>
      </c>
      <c r="G172" s="27">
        <v>1155</v>
      </c>
      <c r="H172" s="19">
        <v>0.50021654395842352</v>
      </c>
      <c r="I172" s="33" t="str">
        <f t="shared" si="29"/>
        <v>48-52%</v>
      </c>
      <c r="K172" s="37">
        <f t="shared" si="30"/>
        <v>0.4603975259221435</v>
      </c>
      <c r="L172" s="37">
        <f t="shared" si="31"/>
        <v>0.50112166932507396</v>
      </c>
      <c r="M172" s="37">
        <f t="shared" si="32"/>
        <v>0.47983899680577302</v>
      </c>
      <c r="N172" s="37">
        <f t="shared" si="33"/>
        <v>0.52059337178695486</v>
      </c>
    </row>
    <row r="173" spans="1:14" ht="15.75" x14ac:dyDescent="0.25">
      <c r="A173" s="51" t="s">
        <v>89</v>
      </c>
      <c r="B173" s="47"/>
      <c r="C173" s="48"/>
      <c r="D173" s="48"/>
      <c r="E173" s="49"/>
      <c r="F173" s="50"/>
      <c r="G173" s="48"/>
      <c r="H173" s="49"/>
      <c r="I173" s="50"/>
      <c r="K173" s="37"/>
      <c r="L173" s="37"/>
      <c r="M173" s="37"/>
      <c r="N173" s="37"/>
    </row>
    <row r="174" spans="1:14" x14ac:dyDescent="0.25">
      <c r="A174" t="s">
        <v>87</v>
      </c>
      <c r="K174" s="35"/>
    </row>
    <row r="175" spans="1:14" x14ac:dyDescent="0.25">
      <c r="A175" t="s">
        <v>13</v>
      </c>
    </row>
    <row r="176" spans="1:14" x14ac:dyDescent="0.25">
      <c r="A176" t="s">
        <v>14</v>
      </c>
    </row>
    <row r="177" spans="1:6" x14ac:dyDescent="0.25">
      <c r="A177" t="s">
        <v>15</v>
      </c>
    </row>
    <row r="178" spans="1:6" x14ac:dyDescent="0.25">
      <c r="A178" s="40" t="s">
        <v>62</v>
      </c>
    </row>
    <row r="180" spans="1:6" x14ac:dyDescent="0.25">
      <c r="A180" s="41" t="s">
        <v>63</v>
      </c>
    </row>
    <row r="181" spans="1:6" x14ac:dyDescent="0.25">
      <c r="B181" s="43" t="s">
        <v>17</v>
      </c>
      <c r="C181" s="39" t="s">
        <v>19</v>
      </c>
      <c r="D181" s="39" t="s">
        <v>20</v>
      </c>
      <c r="E181" s="39" t="s">
        <v>64</v>
      </c>
      <c r="F181" s="39" t="s">
        <v>21</v>
      </c>
    </row>
    <row r="182" spans="1:6" x14ac:dyDescent="0.25">
      <c r="A182" s="31" t="s">
        <v>65</v>
      </c>
      <c r="B182" s="42">
        <v>3563</v>
      </c>
      <c r="C182" s="42">
        <v>2798</v>
      </c>
      <c r="D182" s="42">
        <v>1433</v>
      </c>
      <c r="E182" s="42">
        <v>865</v>
      </c>
      <c r="F182" s="42">
        <v>2309</v>
      </c>
    </row>
    <row r="183" spans="1:6" ht="30" x14ac:dyDescent="0.25">
      <c r="A183" s="34" t="s">
        <v>22</v>
      </c>
      <c r="B183" s="29" t="s">
        <v>26</v>
      </c>
      <c r="C183" s="29" t="s">
        <v>30</v>
      </c>
      <c r="D183" s="29" t="s">
        <v>34</v>
      </c>
      <c r="E183" s="29" t="s">
        <v>38</v>
      </c>
      <c r="F183" s="29" t="s">
        <v>42</v>
      </c>
    </row>
    <row r="184" spans="1:6" ht="30" x14ac:dyDescent="0.25">
      <c r="A184" s="34" t="s">
        <v>23</v>
      </c>
      <c r="B184" s="29" t="s">
        <v>27</v>
      </c>
      <c r="C184" s="29" t="s">
        <v>31</v>
      </c>
      <c r="D184" s="29" t="s">
        <v>35</v>
      </c>
      <c r="E184" s="29" t="s">
        <v>39</v>
      </c>
      <c r="F184" s="29" t="s">
        <v>43</v>
      </c>
    </row>
    <row r="185" spans="1:6" ht="30" x14ac:dyDescent="0.25">
      <c r="A185" s="34" t="s">
        <v>24</v>
      </c>
      <c r="B185" s="29" t="s">
        <v>28</v>
      </c>
      <c r="C185" s="29" t="s">
        <v>32</v>
      </c>
      <c r="D185" s="29" t="s">
        <v>36</v>
      </c>
      <c r="E185" s="29" t="s">
        <v>40</v>
      </c>
      <c r="F185" s="29" t="s">
        <v>44</v>
      </c>
    </row>
    <row r="186" spans="1:6" ht="30" x14ac:dyDescent="0.25">
      <c r="A186" s="34" t="s">
        <v>25</v>
      </c>
      <c r="B186" s="29" t="s">
        <v>29</v>
      </c>
      <c r="C186" s="29" t="s">
        <v>33</v>
      </c>
      <c r="D186" s="29" t="s">
        <v>37</v>
      </c>
      <c r="E186" s="29" t="s">
        <v>41</v>
      </c>
      <c r="F186" s="29" t="s">
        <v>45</v>
      </c>
    </row>
  </sheetData>
  <mergeCells count="60">
    <mergeCell ref="A149:A151"/>
    <mergeCell ref="A152:A156"/>
    <mergeCell ref="A157:A169"/>
    <mergeCell ref="A145:A148"/>
    <mergeCell ref="B145:B148"/>
    <mergeCell ref="C109:C112"/>
    <mergeCell ref="D109:D112"/>
    <mergeCell ref="E109:E112"/>
    <mergeCell ref="F109:F112"/>
    <mergeCell ref="G145:G148"/>
    <mergeCell ref="C145:C148"/>
    <mergeCell ref="D145:D148"/>
    <mergeCell ref="E145:E148"/>
    <mergeCell ref="A113:A115"/>
    <mergeCell ref="A116:A120"/>
    <mergeCell ref="A121:A133"/>
    <mergeCell ref="A109:A112"/>
    <mergeCell ref="B109:B112"/>
    <mergeCell ref="A78:A80"/>
    <mergeCell ref="A81:A85"/>
    <mergeCell ref="A86:A98"/>
    <mergeCell ref="A74:A77"/>
    <mergeCell ref="B74:B77"/>
    <mergeCell ref="A43:A45"/>
    <mergeCell ref="A46:A50"/>
    <mergeCell ref="A51:A63"/>
    <mergeCell ref="G74:G77"/>
    <mergeCell ref="H74:H77"/>
    <mergeCell ref="C74:C77"/>
    <mergeCell ref="D74:D77"/>
    <mergeCell ref="E74:E77"/>
    <mergeCell ref="D4:D7"/>
    <mergeCell ref="E4:E7"/>
    <mergeCell ref="A8:A10"/>
    <mergeCell ref="G39:G42"/>
    <mergeCell ref="H39:H42"/>
    <mergeCell ref="A11:A15"/>
    <mergeCell ref="A16:A28"/>
    <mergeCell ref="A4:A7"/>
    <mergeCell ref="B4:B7"/>
    <mergeCell ref="C4:C7"/>
    <mergeCell ref="A39:A42"/>
    <mergeCell ref="B39:B42"/>
    <mergeCell ref="C39:C42"/>
    <mergeCell ref="D39:D42"/>
    <mergeCell ref="E39:E42"/>
    <mergeCell ref="I109:I112"/>
    <mergeCell ref="F145:F148"/>
    <mergeCell ref="I145:I148"/>
    <mergeCell ref="I39:I42"/>
    <mergeCell ref="I4:I7"/>
    <mergeCell ref="F4:F7"/>
    <mergeCell ref="F39:F42"/>
    <mergeCell ref="F74:F77"/>
    <mergeCell ref="I74:I77"/>
    <mergeCell ref="G4:G7"/>
    <mergeCell ref="H4:H7"/>
    <mergeCell ref="G109:G112"/>
    <mergeCell ref="H109:H112"/>
    <mergeCell ref="H145:H1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Aruandesse2019</vt:lpstr>
      <vt:lpstr>Aruandesse2018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2017-11-13T08:48:40Z</dcterms:created>
  <dcterms:modified xsi:type="dcterms:W3CDTF">2020-11-10T12:42:59Z</dcterms:modified>
</cp:coreProperties>
</file>