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hidePivotFieldList="1"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Eesti_ravikvaliteedi_andmed_2019\Kliinilised_indik\excelid_kodulehele\"/>
    </mc:Choice>
  </mc:AlternateContent>
  <xr:revisionPtr revIDLastSave="0" documentId="8_{E3C3C7E3-4CA6-47CD-83F7-C08CE53F83A9}" xr6:coauthVersionLast="45" xr6:coauthVersionMax="45" xr10:uidLastSave="{00000000-0000-0000-0000-000000000000}"/>
  <bookViews>
    <workbookView xWindow="-120" yWindow="-120" windowWidth="29040" windowHeight="15840" tabRatio="942" activeTab="1" xr2:uid="{00000000-000D-0000-FFFF-FFFF00000000}"/>
  </bookViews>
  <sheets>
    <sheet name="Kirjeldus" sheetId="16" r:id="rId1"/>
    <sheet name="Aruandesse2018" sheetId="29" r:id="rId2"/>
    <sheet name="Aruandesse2017" sheetId="28" r:id="rId3"/>
    <sheet name="Aruandesse2016" sheetId="23" r:id="rId4"/>
    <sheet name="Aruandesse2015" sheetId="21" r:id="rId5"/>
    <sheet name="Aruandesse2014" sheetId="2" r:id="rId6"/>
  </sheets>
  <definedNames>
    <definedName name="DF_GRID_1" localSheetId="2">#REF!</definedName>
    <definedName name="DF_GRID_1" localSheetId="1">#REF!</definedName>
    <definedName name="DF_GRID_1">#REF!</definedName>
    <definedName name="DF_GRID_1_1" localSheetId="2">#REF!</definedName>
    <definedName name="DF_GRID_1_1" localSheetId="1">#REF!</definedName>
    <definedName name="DF_GRID_1_1">#REF!</definedName>
    <definedName name="DF_GRID_1_2" localSheetId="2">#REF!</definedName>
    <definedName name="DF_GRID_1_2" localSheetId="1">#REF!</definedName>
    <definedName name="DF_GRID_1_2">#REF!</definedName>
    <definedName name="SAPBEXhrIndnt" hidden="1">"Wide"</definedName>
    <definedName name="SAPsysID" hidden="1">"708C5W7SBKP804JT78WJ0JNKI"</definedName>
    <definedName name="SAPwbID" hidden="1">"ARS"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29" l="1"/>
  <c r="B10" i="29"/>
  <c r="I10" i="29" s="1"/>
  <c r="I9" i="29"/>
  <c r="K9" i="29" s="1"/>
  <c r="H9" i="29"/>
  <c r="D9" i="29"/>
  <c r="I8" i="29"/>
  <c r="K8" i="29" s="1"/>
  <c r="H8" i="29"/>
  <c r="D8" i="29"/>
  <c r="J8" i="29" s="1"/>
  <c r="I7" i="29"/>
  <c r="H7" i="29"/>
  <c r="E7" i="29"/>
  <c r="D7" i="29"/>
  <c r="J7" i="29" s="1"/>
  <c r="J9" i="29" l="1"/>
  <c r="E9" i="29"/>
  <c r="E8" i="29"/>
  <c r="K7" i="29"/>
  <c r="D10" i="29"/>
  <c r="F9" i="29" s="1"/>
  <c r="H10" i="29"/>
  <c r="E10" i="29" s="1"/>
  <c r="F8" i="29" l="1"/>
  <c r="J10" i="29"/>
  <c r="K10" i="29"/>
  <c r="F7" i="29"/>
  <c r="I8" i="28" l="1"/>
  <c r="I9" i="28"/>
  <c r="I7" i="28"/>
  <c r="H7" i="28"/>
  <c r="H8" i="28"/>
  <c r="H9" i="28"/>
  <c r="C10" i="28" l="1"/>
  <c r="B10" i="28"/>
  <c r="J9" i="28"/>
  <c r="E9" i="28"/>
  <c r="D9" i="28"/>
  <c r="K9" i="28" s="1"/>
  <c r="E8" i="28"/>
  <c r="D8" i="28"/>
  <c r="J8" i="28" s="1"/>
  <c r="D7" i="28"/>
  <c r="K7" i="28" s="1"/>
  <c r="I10" i="28" l="1"/>
  <c r="H10" i="28"/>
  <c r="E10" i="28" s="1"/>
  <c r="D10" i="28"/>
  <c r="K10" i="28" s="1"/>
  <c r="K8" i="28"/>
  <c r="C10" i="23"/>
  <c r="B10" i="23"/>
  <c r="F8" i="28" l="1"/>
  <c r="F7" i="28"/>
  <c r="J10" i="28"/>
  <c r="F9" i="28"/>
  <c r="E8" i="23"/>
  <c r="E9" i="23"/>
  <c r="E10" i="23"/>
  <c r="E7" i="23"/>
  <c r="D9" i="23" l="1"/>
  <c r="D8" i="23"/>
  <c r="D7" i="23"/>
  <c r="K8" i="23" l="1"/>
  <c r="J8" i="23"/>
  <c r="K7" i="23"/>
  <c r="J7" i="23"/>
  <c r="K9" i="23"/>
  <c r="J9" i="23"/>
  <c r="D10" i="23"/>
  <c r="K10" i="23" l="1"/>
  <c r="J10" i="23"/>
  <c r="F7" i="23"/>
  <c r="F9" i="23"/>
  <c r="F8" i="23"/>
  <c r="E11" i="21"/>
  <c r="D11" i="21"/>
  <c r="F10" i="21"/>
  <c r="E9" i="21"/>
  <c r="D9" i="21"/>
  <c r="F8" i="21"/>
  <c r="F7" i="21"/>
  <c r="F11" i="21" l="1"/>
  <c r="D12" i="21"/>
  <c r="F9" i="21"/>
  <c r="E12" i="21"/>
  <c r="F12" i="21" s="1"/>
  <c r="G7" i="21" s="1"/>
  <c r="E11" i="2"/>
  <c r="G11" i="21" l="1"/>
  <c r="G9" i="21"/>
  <c r="G8" i="21"/>
  <c r="G10" i="21"/>
  <c r="F10" i="2"/>
  <c r="F8" i="2"/>
  <c r="F7" i="2"/>
  <c r="E9" i="2"/>
  <c r="E12" i="2" s="1"/>
  <c r="D11" i="2"/>
  <c r="D9" i="2"/>
  <c r="D12" i="2" l="1"/>
  <c r="F12" i="2" s="1"/>
  <c r="F11" i="2"/>
  <c r="F9" i="2"/>
  <c r="G8" i="2" l="1"/>
  <c r="G9" i="2"/>
  <c r="G10" i="2"/>
  <c r="G7" i="2"/>
  <c r="G11" i="2"/>
  <c r="J7" i="28" l="1"/>
  <c r="E7" i="28"/>
</calcChain>
</file>

<file path=xl/sharedStrings.xml><?xml version="1.0" encoding="utf-8"?>
<sst xmlns="http://schemas.openxmlformats.org/spreadsheetml/2006/main" count="70" uniqueCount="35">
  <si>
    <t>Haiglaliik</t>
  </si>
  <si>
    <t>Haigla</t>
  </si>
  <si>
    <t>Piirkondlikud</t>
  </si>
  <si>
    <t>PERH</t>
  </si>
  <si>
    <t>TÜK</t>
  </si>
  <si>
    <t>piirkH</t>
  </si>
  <si>
    <t>Keskhaiglad</t>
  </si>
  <si>
    <t>ITK</t>
  </si>
  <si>
    <t>keskH</t>
  </si>
  <si>
    <t>Kokku:</t>
  </si>
  <si>
    <t>Rinnavähi indikaator 3: Invasiivse rinnavähiga patsientide osakaal, kes on saanud postoperatsiivset kiiritusravi rinnanäärmele peale rinda säilitavat operatsiooni</t>
  </si>
  <si>
    <t xml:space="preserve">2014.a. pt arv, kellel dgn C50.0-C50.9
teostatud rinda
säilitav operatsioon </t>
  </si>
  <si>
    <t>2014.a. dgn C50.0-C50.9
peale rinnaop
C50-C50.9 kood ja Z51.0 kombinatsioonis kiiritusraviarve  saanud
pt arv</t>
  </si>
  <si>
    <t>2014.a. dgn C50 -C50.9 peale rinnaop C50-C50.9 kood ja Z51.0 kombinatsioonis kiiritusraviarve saanud pt %</t>
  </si>
  <si>
    <t>95% usaldusvahemik</t>
  </si>
  <si>
    <t>alumine usaldusvahemik</t>
  </si>
  <si>
    <t>ülemine usaldusvahemik</t>
  </si>
  <si>
    <t>alumise usaldusvahemiku erinevus sagedusest</t>
  </si>
  <si>
    <t>ülemise usaldusvahemiku erinevus sagedusest</t>
  </si>
  <si>
    <t>Põhja-Eesti Regionaalhaigla</t>
  </si>
  <si>
    <t>Tartu Ülikooli Kliinikum</t>
  </si>
  <si>
    <t>Ida-Tallinna Keskhaigla</t>
  </si>
  <si>
    <t xml:space="preserve">2016.a rinnavähiga patsiendid, kellel on teostatud rinda säilitav operatsioon </t>
  </si>
  <si>
    <t>2016.a rinnavähiga patsiendid, kes on saanud postoperatiivset kiiritusravi pärast rinda säilitavat operatsiooni, arv</t>
  </si>
  <si>
    <t xml:space="preserve">2015.a rinnavähiga patsiendid, kellel on teostatud rinda säilitav operatsioon  </t>
  </si>
  <si>
    <t>2015.a rinnavähiga patsiendid, kes on saanud postoperatiivset kiiritusravi pärast rinda säilitavat operatsiooni, arv</t>
  </si>
  <si>
    <t>2015.a rinnavähi diagnoosiga patsiendid, kellele on teostatud rinda säilitav operatsioon ja kes on saanud postoperatiivset kiiritusravi pärast rinda säilitavat operatsiooni, osakaal</t>
  </si>
  <si>
    <t>2016.a rinnavähi diagnoosiga patsiendid, kellele on teostatud rinda säilitav operatsioon ja kes on saanud postoperatiivset kiiritusravi pärast rinda säilitavat operatsiooni, osakaal</t>
  </si>
  <si>
    <t xml:space="preserve">2017.a rinnavähiga patsiendid, kellel on teostatud rinda säilitav operatsioon </t>
  </si>
  <si>
    <t>2017.a rinnavähiga patsiendid, kes on saanud postoperatiivset kiiritusravi pärast rinda säilitavat operatsiooni, arv</t>
  </si>
  <si>
    <t>2017.a rinnavähi diagnoosiga patsiendid, kellele on teostatud rinda säilitav operatsioon ja kes on saanud postoperatiivset kiiritusravi pärast rinda säilitavat operatsiooni, osakaal</t>
  </si>
  <si>
    <t xml:space="preserve">2018.a rinnavähiga patsiendid, kellel on teostatud rinda säilitav operatsioon </t>
  </si>
  <si>
    <t>2018.a rinnavähiga patsiendid, kes on saanud postoperatiivset kiiritusravi pärast rinda säilitavat operatsiooni, arv</t>
  </si>
  <si>
    <t>95% UV</t>
  </si>
  <si>
    <t>2018.a rinnavähiga patsiendid, kes on saanud postoperatiivset kiiritusravi pärast rinda säilitavat operatsiooni, osakaal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</si>
</sst>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7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1"/>
      <color theme="1"/>
      <name val="Calibri"/>
      <family val="2"/>
      <charset val="186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8"/>
      <name val="Arial"/>
      <family val="2"/>
      <charset val="186"/>
    </font>
    <font>
      <sz val="8"/>
      <name val="Arial"/>
      <family val="2"/>
      <charset val="186"/>
    </font>
    <font>
      <sz val="8"/>
      <name val="Arial"/>
      <family val="2"/>
      <charset val="186"/>
    </font>
    <font>
      <sz val="8"/>
      <name val="Arial"/>
      <family val="2"/>
      <charset val="186"/>
    </font>
    <font>
      <sz val="8"/>
      <name val="Arial"/>
    </font>
  </fonts>
  <fills count="5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4">
    <xf numFmtId="0" fontId="0" fillId="0" borderId="0"/>
    <xf numFmtId="0" fontId="5" fillId="2" borderId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8" borderId="0" applyNumberFormat="0" applyBorder="0" applyAlignment="0" applyProtection="0"/>
    <xf numFmtId="0" fontId="13" fillId="16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20" borderId="0" applyNumberFormat="0" applyBorder="0" applyAlignment="0" applyProtection="0"/>
    <xf numFmtId="0" fontId="15" fillId="23" borderId="8" applyNumberFormat="0" applyAlignment="0" applyProtection="0"/>
    <xf numFmtId="0" fontId="16" fillId="15" borderId="9" applyNumberFormat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3" fillId="13" borderId="0" applyNumberFormat="0" applyBorder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1" fillId="21" borderId="8" applyNumberFormat="0" applyAlignment="0" applyProtection="0"/>
    <xf numFmtId="0" fontId="22" fillId="0" borderId="13" applyNumberFormat="0" applyFill="0" applyAlignment="0" applyProtection="0"/>
    <xf numFmtId="0" fontId="22" fillId="21" borderId="0" applyNumberFormat="0" applyBorder="0" applyAlignment="0" applyProtection="0"/>
    <xf numFmtId="0" fontId="5" fillId="20" borderId="8" applyNumberFormat="0" applyFont="0" applyAlignment="0" applyProtection="0"/>
    <xf numFmtId="0" fontId="23" fillId="23" borderId="14" applyNumberFormat="0" applyAlignment="0" applyProtection="0"/>
    <xf numFmtId="4" fontId="5" fillId="27" borderId="8" applyNumberFormat="0" applyProtection="0">
      <alignment vertical="center"/>
    </xf>
    <xf numFmtId="4" fontId="26" fillId="28" borderId="8" applyNumberFormat="0" applyProtection="0">
      <alignment vertical="center"/>
    </xf>
    <xf numFmtId="4" fontId="5" fillId="28" borderId="8" applyNumberFormat="0" applyProtection="0">
      <alignment horizontal="left" vertical="center" indent="1"/>
    </xf>
    <xf numFmtId="0" fontId="9" fillId="27" borderId="15" applyNumberFormat="0" applyProtection="0">
      <alignment horizontal="left" vertical="top" indent="1"/>
    </xf>
    <xf numFmtId="4" fontId="5" fillId="29" borderId="8" applyNumberFormat="0" applyProtection="0">
      <alignment horizontal="left" vertical="center" indent="1"/>
    </xf>
    <xf numFmtId="4" fontId="5" fillId="30" borderId="8" applyNumberFormat="0" applyProtection="0">
      <alignment horizontal="right" vertical="center"/>
    </xf>
    <xf numFmtId="4" fontId="5" fillId="31" borderId="8" applyNumberFormat="0" applyProtection="0">
      <alignment horizontal="right" vertical="center"/>
    </xf>
    <xf numFmtId="4" fontId="5" fillId="32" borderId="16" applyNumberFormat="0" applyProtection="0">
      <alignment horizontal="right" vertical="center"/>
    </xf>
    <xf numFmtId="4" fontId="5" fillId="33" borderId="8" applyNumberFormat="0" applyProtection="0">
      <alignment horizontal="right" vertical="center"/>
    </xf>
    <xf numFmtId="4" fontId="5" fillId="34" borderId="8" applyNumberFormat="0" applyProtection="0">
      <alignment horizontal="right" vertical="center"/>
    </xf>
    <xf numFmtId="4" fontId="5" fillId="35" borderId="8" applyNumberFormat="0" applyProtection="0">
      <alignment horizontal="right" vertical="center"/>
    </xf>
    <xf numFmtId="4" fontId="5" fillId="36" borderId="8" applyNumberFormat="0" applyProtection="0">
      <alignment horizontal="right" vertical="center"/>
    </xf>
    <xf numFmtId="4" fontId="5" fillId="37" borderId="8" applyNumberFormat="0" applyProtection="0">
      <alignment horizontal="right" vertical="center"/>
    </xf>
    <xf numFmtId="4" fontId="5" fillId="38" borderId="8" applyNumberFormat="0" applyProtection="0">
      <alignment horizontal="right" vertical="center"/>
    </xf>
    <xf numFmtId="4" fontId="5" fillId="39" borderId="16" applyNumberFormat="0" applyProtection="0">
      <alignment horizontal="left" vertical="center" indent="1"/>
    </xf>
    <xf numFmtId="4" fontId="8" fillId="40" borderId="16" applyNumberFormat="0" applyProtection="0">
      <alignment horizontal="left" vertical="center" indent="1"/>
    </xf>
    <xf numFmtId="4" fontId="8" fillId="40" borderId="16" applyNumberFormat="0" applyProtection="0">
      <alignment horizontal="left" vertical="center" indent="1"/>
    </xf>
    <xf numFmtId="4" fontId="5" fillId="41" borderId="8" applyNumberFormat="0" applyProtection="0">
      <alignment horizontal="right" vertical="center"/>
    </xf>
    <xf numFmtId="4" fontId="5" fillId="42" borderId="16" applyNumberFormat="0" applyProtection="0">
      <alignment horizontal="left" vertical="center" indent="1"/>
    </xf>
    <xf numFmtId="4" fontId="5" fillId="41" borderId="16" applyNumberFormat="0" applyProtection="0">
      <alignment horizontal="left" vertical="center" indent="1"/>
    </xf>
    <xf numFmtId="0" fontId="5" fillId="43" borderId="8" applyNumberFormat="0" applyProtection="0">
      <alignment horizontal="left" vertical="center" indent="1"/>
    </xf>
    <xf numFmtId="0" fontId="5" fillId="40" borderId="15" applyNumberFormat="0" applyProtection="0">
      <alignment horizontal="left" vertical="top" indent="1"/>
    </xf>
    <xf numFmtId="0" fontId="5" fillId="44" borderId="8" applyNumberFormat="0" applyProtection="0">
      <alignment horizontal="left" vertical="center" indent="1"/>
    </xf>
    <xf numFmtId="0" fontId="5" fillId="41" borderId="15" applyNumberFormat="0" applyProtection="0">
      <alignment horizontal="left" vertical="top" indent="1"/>
    </xf>
    <xf numFmtId="0" fontId="5" fillId="45" borderId="8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42" borderId="8" applyNumberFormat="0" applyProtection="0">
      <alignment horizontal="left" vertical="center" indent="1"/>
    </xf>
    <xf numFmtId="0" fontId="5" fillId="42" borderId="15" applyNumberFormat="0" applyProtection="0">
      <alignment horizontal="left" vertical="top" indent="1"/>
    </xf>
    <xf numFmtId="0" fontId="5" fillId="46" borderId="17" applyNumberFormat="0">
      <protection locked="0"/>
    </xf>
    <xf numFmtId="0" fontId="6" fillId="40" borderId="18" applyBorder="0"/>
    <xf numFmtId="4" fontId="7" fillId="47" borderId="15" applyNumberFormat="0" applyProtection="0">
      <alignment vertical="center"/>
    </xf>
    <xf numFmtId="4" fontId="26" fillId="48" borderId="1" applyNumberFormat="0" applyProtection="0">
      <alignment vertical="center"/>
    </xf>
    <xf numFmtId="4" fontId="7" fillId="43" borderId="15" applyNumberFormat="0" applyProtection="0">
      <alignment horizontal="left" vertical="center" indent="1"/>
    </xf>
    <xf numFmtId="0" fontId="7" fillId="47" borderId="15" applyNumberFormat="0" applyProtection="0">
      <alignment horizontal="left" vertical="top" indent="1"/>
    </xf>
    <xf numFmtId="4" fontId="5" fillId="0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5" fillId="29" borderId="8" applyNumberFormat="0" applyProtection="0">
      <alignment horizontal="left" vertical="center" indent="1"/>
    </xf>
    <xf numFmtId="0" fontId="7" fillId="41" borderId="15" applyNumberFormat="0" applyProtection="0">
      <alignment horizontal="left" vertical="top" indent="1"/>
    </xf>
    <xf numFmtId="4" fontId="10" fillId="50" borderId="16" applyNumberFormat="0" applyProtection="0">
      <alignment horizontal="left" vertical="center" indent="1"/>
    </xf>
    <xf numFmtId="0" fontId="5" fillId="51" borderId="1"/>
    <xf numFmtId="4" fontId="11" fillId="46" borderId="8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17" fillId="0" borderId="19" applyNumberFormat="0" applyFill="0" applyAlignment="0" applyProtection="0"/>
    <xf numFmtId="0" fontId="2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9" fontId="27" fillId="0" borderId="0" applyFont="0" applyFill="0" applyBorder="0" applyAlignment="0" applyProtection="0"/>
    <xf numFmtId="0" fontId="32" fillId="2" borderId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33" fillId="2" borderId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34" fillId="2" borderId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35" fillId="2" borderId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36" fillId="2" borderId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0" xfId="0" applyFont="1" applyAlignment="1">
      <alignment wrapText="1"/>
    </xf>
    <xf numFmtId="0" fontId="0" fillId="0" borderId="0" xfId="0" applyBorder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wrapText="1"/>
    </xf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0" fontId="28" fillId="0" borderId="1" xfId="0" applyFont="1" applyBorder="1"/>
    <xf numFmtId="9" fontId="0" fillId="0" borderId="1" xfId="122" applyFont="1" applyBorder="1"/>
    <xf numFmtId="9" fontId="2" fillId="0" borderId="1" xfId="122" applyFont="1" applyBorder="1"/>
    <xf numFmtId="0" fontId="3" fillId="0" borderId="0" xfId="0" applyFont="1" applyAlignment="1">
      <alignment vertical="top" wrapText="1"/>
    </xf>
    <xf numFmtId="9" fontId="29" fillId="0" borderId="0" xfId="122" applyFont="1" applyBorder="1"/>
    <xf numFmtId="0" fontId="28" fillId="0" borderId="0" xfId="0" applyFont="1" applyBorder="1"/>
    <xf numFmtId="0" fontId="2" fillId="0" borderId="0" xfId="0" applyFont="1" applyBorder="1" applyAlignment="1">
      <alignment vertical="center" wrapText="1"/>
    </xf>
    <xf numFmtId="0" fontId="28" fillId="0" borderId="0" xfId="0" applyFont="1" applyBorder="1" applyAlignment="1">
      <alignment wrapText="1"/>
    </xf>
    <xf numFmtId="9" fontId="31" fillId="0" borderId="0" xfId="122" applyFont="1" applyBorder="1"/>
    <xf numFmtId="9" fontId="31" fillId="0" borderId="0" xfId="0" applyNumberFormat="1" applyFont="1" applyBorder="1"/>
    <xf numFmtId="9" fontId="30" fillId="0" borderId="1" xfId="122" applyFont="1" applyBorder="1"/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0" applyNumberFormat="1"/>
    <xf numFmtId="9" fontId="27" fillId="0" borderId="1" xfId="122" applyFont="1" applyBorder="1" applyAlignment="1">
      <alignment horizontal="right"/>
    </xf>
    <xf numFmtId="9" fontId="30" fillId="0" borderId="1" xfId="122" applyFont="1" applyBorder="1" applyAlignment="1">
      <alignment horizontal="right"/>
    </xf>
    <xf numFmtId="0" fontId="0" fillId="0" borderId="0" xfId="0" applyBorder="1" applyAlignment="1">
      <alignment horizontal="center" wrapText="1"/>
    </xf>
    <xf numFmtId="164" fontId="0" fillId="0" borderId="0" xfId="0" applyNumberFormat="1"/>
    <xf numFmtId="0" fontId="0" fillId="0" borderId="22" xfId="0" applyFont="1" applyBorder="1"/>
    <xf numFmtId="0" fontId="0" fillId="0" borderId="1" xfId="0" applyFont="1" applyBorder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64" fontId="31" fillId="0" borderId="0" xfId="0" applyNumberFormat="1" applyFont="1"/>
    <xf numFmtId="0" fontId="31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30" fillId="0" borderId="0" xfId="0" applyFont="1"/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</cellXfs>
  <cellStyles count="254">
    <cellStyle name="Accent1 - 20%" xfId="3" xr:uid="{00000000-0005-0000-0000-000000000000}"/>
    <cellStyle name="Accent1 - 40%" xfId="4" xr:uid="{00000000-0005-0000-0000-000001000000}"/>
    <cellStyle name="Accent1 - 60%" xfId="5" xr:uid="{00000000-0005-0000-0000-000002000000}"/>
    <cellStyle name="Accent1 10" xfId="139" xr:uid="{00000000-0005-0000-0000-000003000000}"/>
    <cellStyle name="Accent1 11" xfId="141" xr:uid="{00000000-0005-0000-0000-000004000000}"/>
    <cellStyle name="Accent1 12" xfId="143" xr:uid="{00000000-0005-0000-0000-000005000000}"/>
    <cellStyle name="Accent1 13" xfId="158" xr:uid="{00000000-0005-0000-0000-000006000000}"/>
    <cellStyle name="Accent1 14" xfId="160" xr:uid="{00000000-0005-0000-0000-000007000000}"/>
    <cellStyle name="Accent1 15" xfId="162" xr:uid="{00000000-0005-0000-0000-000008000000}"/>
    <cellStyle name="Accent1 16" xfId="179" xr:uid="{00000000-0005-0000-0000-000009000000}"/>
    <cellStyle name="Accent1 17" xfId="168" xr:uid="{00000000-0005-0000-0000-00000A000000}"/>
    <cellStyle name="Accent1 18" xfId="180" xr:uid="{00000000-0005-0000-0000-00000B000000}"/>
    <cellStyle name="Accent1 19" xfId="191" xr:uid="{00000000-0005-0000-0000-00000C000000}"/>
    <cellStyle name="Accent1 2" xfId="2" xr:uid="{00000000-0005-0000-0000-00000D000000}"/>
    <cellStyle name="Accent1 20" xfId="193" xr:uid="{00000000-0005-0000-0000-00000E000000}"/>
    <cellStyle name="Accent1 21" xfId="208" xr:uid="{00000000-0005-0000-0000-00000F000000}"/>
    <cellStyle name="Accent1 22" xfId="210" xr:uid="{00000000-0005-0000-0000-000010000000}"/>
    <cellStyle name="Accent1 23" xfId="212" xr:uid="{00000000-0005-0000-0000-000011000000}"/>
    <cellStyle name="Accent1 24" xfId="227" xr:uid="{00000000-0005-0000-0000-000012000000}"/>
    <cellStyle name="Accent1 25" xfId="229" xr:uid="{00000000-0005-0000-0000-000013000000}"/>
    <cellStyle name="Accent1 26" xfId="230" xr:uid="{5C8E8F5D-6CF7-466E-AAE9-700FFDFE7EA0}"/>
    <cellStyle name="Accent1 27" xfId="247" xr:uid="{0F7C5DF1-0D8D-4C57-8E9C-B9C363B73445}"/>
    <cellStyle name="Accent1 28" xfId="251" xr:uid="{66FFEA5A-0D05-42FA-8932-A387C9F3208A}"/>
    <cellStyle name="Accent1 29" xfId="253" xr:uid="{0D95FC8F-BBAF-481B-96B5-119D5E416816}"/>
    <cellStyle name="Accent1 3" xfId="86" xr:uid="{00000000-0005-0000-0000-000014000000}"/>
    <cellStyle name="Accent1 4" xfId="113" xr:uid="{00000000-0005-0000-0000-000015000000}"/>
    <cellStyle name="Accent1 5" xfId="115" xr:uid="{00000000-0005-0000-0000-000016000000}"/>
    <cellStyle name="Accent1 6" xfId="117" xr:uid="{00000000-0005-0000-0000-000017000000}"/>
    <cellStyle name="Accent1 7" xfId="119" xr:uid="{00000000-0005-0000-0000-000018000000}"/>
    <cellStyle name="Accent1 8" xfId="121" xr:uid="{00000000-0005-0000-0000-000019000000}"/>
    <cellStyle name="Accent1 9" xfId="124" xr:uid="{00000000-0005-0000-0000-00001A000000}"/>
    <cellStyle name="Accent2 - 20%" xfId="7" xr:uid="{00000000-0005-0000-0000-00001B000000}"/>
    <cellStyle name="Accent2 - 40%" xfId="8" xr:uid="{00000000-0005-0000-0000-00001C000000}"/>
    <cellStyle name="Accent2 - 60%" xfId="9" xr:uid="{00000000-0005-0000-0000-00001D000000}"/>
    <cellStyle name="Accent2 10" xfId="138" xr:uid="{00000000-0005-0000-0000-00001E000000}"/>
    <cellStyle name="Accent2 11" xfId="140" xr:uid="{00000000-0005-0000-0000-00001F000000}"/>
    <cellStyle name="Accent2 12" xfId="144" xr:uid="{00000000-0005-0000-0000-000020000000}"/>
    <cellStyle name="Accent2 13" xfId="157" xr:uid="{00000000-0005-0000-0000-000021000000}"/>
    <cellStyle name="Accent2 14" xfId="159" xr:uid="{00000000-0005-0000-0000-000022000000}"/>
    <cellStyle name="Accent2 15" xfId="163" xr:uid="{00000000-0005-0000-0000-000023000000}"/>
    <cellStyle name="Accent2 16" xfId="178" xr:uid="{00000000-0005-0000-0000-000024000000}"/>
    <cellStyle name="Accent2 17" xfId="169" xr:uid="{00000000-0005-0000-0000-000025000000}"/>
    <cellStyle name="Accent2 18" xfId="181" xr:uid="{00000000-0005-0000-0000-000026000000}"/>
    <cellStyle name="Accent2 19" xfId="190" xr:uid="{00000000-0005-0000-0000-000027000000}"/>
    <cellStyle name="Accent2 2" xfId="6" xr:uid="{00000000-0005-0000-0000-000028000000}"/>
    <cellStyle name="Accent2 20" xfId="195" xr:uid="{00000000-0005-0000-0000-000029000000}"/>
    <cellStyle name="Accent2 21" xfId="207" xr:uid="{00000000-0005-0000-0000-00002A000000}"/>
    <cellStyle name="Accent2 22" xfId="209" xr:uid="{00000000-0005-0000-0000-00002B000000}"/>
    <cellStyle name="Accent2 23" xfId="214" xr:uid="{00000000-0005-0000-0000-00002C000000}"/>
    <cellStyle name="Accent2 24" xfId="226" xr:uid="{00000000-0005-0000-0000-00002D000000}"/>
    <cellStyle name="Accent2 25" xfId="228" xr:uid="{00000000-0005-0000-0000-00002E000000}"/>
    <cellStyle name="Accent2 26" xfId="231" xr:uid="{B662031C-7D6C-4378-88FF-5857FEFCDF21}"/>
    <cellStyle name="Accent2 27" xfId="246" xr:uid="{98DFE6FC-AAFC-488E-A852-0B8E6349DC48}"/>
    <cellStyle name="Accent2 28" xfId="250" xr:uid="{B28005A2-74AC-4B42-86C1-3D289CE35D67}"/>
    <cellStyle name="Accent2 29" xfId="252" xr:uid="{FAE4C9F3-A3F0-4EDA-9107-AD93B4B0C12D}"/>
    <cellStyle name="Accent2 3" xfId="88" xr:uid="{00000000-0005-0000-0000-00002F000000}"/>
    <cellStyle name="Accent2 4" xfId="111" xr:uid="{00000000-0005-0000-0000-000030000000}"/>
    <cellStyle name="Accent2 5" xfId="114" xr:uid="{00000000-0005-0000-0000-000031000000}"/>
    <cellStyle name="Accent2 6" xfId="116" xr:uid="{00000000-0005-0000-0000-000032000000}"/>
    <cellStyle name="Accent2 7" xfId="118" xr:uid="{00000000-0005-0000-0000-000033000000}"/>
    <cellStyle name="Accent2 8" xfId="120" xr:uid="{00000000-0005-0000-0000-000034000000}"/>
    <cellStyle name="Accent2 9" xfId="126" xr:uid="{00000000-0005-0000-0000-000035000000}"/>
    <cellStyle name="Accent3 - 20%" xfId="11" xr:uid="{00000000-0005-0000-0000-000036000000}"/>
    <cellStyle name="Accent3 - 40%" xfId="12" xr:uid="{00000000-0005-0000-0000-000037000000}"/>
    <cellStyle name="Accent3 - 60%" xfId="13" xr:uid="{00000000-0005-0000-0000-000038000000}"/>
    <cellStyle name="Accent3 10" xfId="137" xr:uid="{00000000-0005-0000-0000-000039000000}"/>
    <cellStyle name="Accent3 11" xfId="125" xr:uid="{00000000-0005-0000-0000-00003A000000}"/>
    <cellStyle name="Accent3 12" xfId="146" xr:uid="{00000000-0005-0000-0000-00003B000000}"/>
    <cellStyle name="Accent3 13" xfId="156" xr:uid="{00000000-0005-0000-0000-00003C000000}"/>
    <cellStyle name="Accent3 14" xfId="145" xr:uid="{00000000-0005-0000-0000-00003D000000}"/>
    <cellStyle name="Accent3 15" xfId="164" xr:uid="{00000000-0005-0000-0000-00003E000000}"/>
    <cellStyle name="Accent3 16" xfId="177" xr:uid="{00000000-0005-0000-0000-00003F000000}"/>
    <cellStyle name="Accent3 17" xfId="170" xr:uid="{00000000-0005-0000-0000-000040000000}"/>
    <cellStyle name="Accent3 18" xfId="182" xr:uid="{00000000-0005-0000-0000-000041000000}"/>
    <cellStyle name="Accent3 19" xfId="189" xr:uid="{00000000-0005-0000-0000-000042000000}"/>
    <cellStyle name="Accent3 2" xfId="10" xr:uid="{00000000-0005-0000-0000-000043000000}"/>
    <cellStyle name="Accent3 20" xfId="196" xr:uid="{00000000-0005-0000-0000-000044000000}"/>
    <cellStyle name="Accent3 21" xfId="206" xr:uid="{00000000-0005-0000-0000-000045000000}"/>
    <cellStyle name="Accent3 22" xfId="194" xr:uid="{00000000-0005-0000-0000-000046000000}"/>
    <cellStyle name="Accent3 23" xfId="215" xr:uid="{00000000-0005-0000-0000-000047000000}"/>
    <cellStyle name="Accent3 24" xfId="225" xr:uid="{00000000-0005-0000-0000-000048000000}"/>
    <cellStyle name="Accent3 25" xfId="213" xr:uid="{00000000-0005-0000-0000-000049000000}"/>
    <cellStyle name="Accent3 26" xfId="233" xr:uid="{CDE86CB6-D91D-4601-A897-2BBE1B00BFCF}"/>
    <cellStyle name="Accent3 27" xfId="244" xr:uid="{79716BFD-9211-47FF-86DA-02986F80CCA0}"/>
    <cellStyle name="Accent3 28" xfId="249" xr:uid="{B8155DBF-41B3-47C5-9F54-D069445595F7}"/>
    <cellStyle name="Accent3 29" xfId="245" xr:uid="{8671F803-95CC-45BC-A3AF-722013A5D275}"/>
    <cellStyle name="Accent3 3" xfId="91" xr:uid="{00000000-0005-0000-0000-00004A000000}"/>
    <cellStyle name="Accent3 4" xfId="108" xr:uid="{00000000-0005-0000-0000-00004B000000}"/>
    <cellStyle name="Accent3 5" xfId="89" xr:uid="{00000000-0005-0000-0000-00004C000000}"/>
    <cellStyle name="Accent3 6" xfId="110" xr:uid="{00000000-0005-0000-0000-00004D000000}"/>
    <cellStyle name="Accent3 7" xfId="87" xr:uid="{00000000-0005-0000-0000-00004E000000}"/>
    <cellStyle name="Accent3 8" xfId="112" xr:uid="{00000000-0005-0000-0000-00004F000000}"/>
    <cellStyle name="Accent3 9" xfId="128" xr:uid="{00000000-0005-0000-0000-000050000000}"/>
    <cellStyle name="Accent4 - 20%" xfId="15" xr:uid="{00000000-0005-0000-0000-000051000000}"/>
    <cellStyle name="Accent4 - 40%" xfId="16" xr:uid="{00000000-0005-0000-0000-000052000000}"/>
    <cellStyle name="Accent4 - 60%" xfId="17" xr:uid="{00000000-0005-0000-0000-000053000000}"/>
    <cellStyle name="Accent4 10" xfId="136" xr:uid="{00000000-0005-0000-0000-000054000000}"/>
    <cellStyle name="Accent4 11" xfId="127" xr:uid="{00000000-0005-0000-0000-000055000000}"/>
    <cellStyle name="Accent4 12" xfId="148" xr:uid="{00000000-0005-0000-0000-000056000000}"/>
    <cellStyle name="Accent4 13" xfId="155" xr:uid="{00000000-0005-0000-0000-000057000000}"/>
    <cellStyle name="Accent4 14" xfId="147" xr:uid="{00000000-0005-0000-0000-000058000000}"/>
    <cellStyle name="Accent4 15" xfId="165" xr:uid="{00000000-0005-0000-0000-000059000000}"/>
    <cellStyle name="Accent4 16" xfId="176" xr:uid="{00000000-0005-0000-0000-00005A000000}"/>
    <cellStyle name="Accent4 17" xfId="171" xr:uid="{00000000-0005-0000-0000-00005B000000}"/>
    <cellStyle name="Accent4 18" xfId="183" xr:uid="{00000000-0005-0000-0000-00005C000000}"/>
    <cellStyle name="Accent4 19" xfId="188" xr:uid="{00000000-0005-0000-0000-00005D000000}"/>
    <cellStyle name="Accent4 2" xfId="14" xr:uid="{00000000-0005-0000-0000-00005E000000}"/>
    <cellStyle name="Accent4 20" xfId="198" xr:uid="{00000000-0005-0000-0000-00005F000000}"/>
    <cellStyle name="Accent4 21" xfId="205" xr:uid="{00000000-0005-0000-0000-000060000000}"/>
    <cellStyle name="Accent4 22" xfId="197" xr:uid="{00000000-0005-0000-0000-000061000000}"/>
    <cellStyle name="Accent4 23" xfId="217" xr:uid="{00000000-0005-0000-0000-000062000000}"/>
    <cellStyle name="Accent4 24" xfId="224" xr:uid="{00000000-0005-0000-0000-000063000000}"/>
    <cellStyle name="Accent4 25" xfId="216" xr:uid="{00000000-0005-0000-0000-000064000000}"/>
    <cellStyle name="Accent4 26" xfId="235" xr:uid="{84A4C752-CB95-4DF0-A672-24AB00C4C938}"/>
    <cellStyle name="Accent4 27" xfId="242" xr:uid="{EFE9F12D-1D0B-4A49-8A55-B153641ACBF3}"/>
    <cellStyle name="Accent4 28" xfId="248" xr:uid="{8A5974C1-01E3-42D4-A593-C69E2E96ACAD}"/>
    <cellStyle name="Accent4 29" xfId="243" xr:uid="{046B8813-6FF0-4F56-B26B-8FA7967980B1}"/>
    <cellStyle name="Accent4 3" xfId="93" xr:uid="{00000000-0005-0000-0000-000065000000}"/>
    <cellStyle name="Accent4 4" xfId="106" xr:uid="{00000000-0005-0000-0000-000066000000}"/>
    <cellStyle name="Accent4 5" xfId="92" xr:uid="{00000000-0005-0000-0000-000067000000}"/>
    <cellStyle name="Accent4 6" xfId="107" xr:uid="{00000000-0005-0000-0000-000068000000}"/>
    <cellStyle name="Accent4 7" xfId="90" xr:uid="{00000000-0005-0000-0000-000069000000}"/>
    <cellStyle name="Accent4 8" xfId="109" xr:uid="{00000000-0005-0000-0000-00006A000000}"/>
    <cellStyle name="Accent4 9" xfId="129" xr:uid="{00000000-0005-0000-0000-00006B000000}"/>
    <cellStyle name="Accent5 - 20%" xfId="19" xr:uid="{00000000-0005-0000-0000-00006C000000}"/>
    <cellStyle name="Accent5 - 40%" xfId="20" xr:uid="{00000000-0005-0000-0000-00006D000000}"/>
    <cellStyle name="Accent5 - 60%" xfId="21" xr:uid="{00000000-0005-0000-0000-00006E000000}"/>
    <cellStyle name="Accent5 10" xfId="135" xr:uid="{00000000-0005-0000-0000-00006F000000}"/>
    <cellStyle name="Accent5 11" xfId="130" xr:uid="{00000000-0005-0000-0000-000070000000}"/>
    <cellStyle name="Accent5 12" xfId="150" xr:uid="{00000000-0005-0000-0000-000071000000}"/>
    <cellStyle name="Accent5 13" xfId="154" xr:uid="{00000000-0005-0000-0000-000072000000}"/>
    <cellStyle name="Accent5 14" xfId="149" xr:uid="{00000000-0005-0000-0000-000073000000}"/>
    <cellStyle name="Accent5 15" xfId="166" xr:uid="{00000000-0005-0000-0000-000074000000}"/>
    <cellStyle name="Accent5 16" xfId="175" xr:uid="{00000000-0005-0000-0000-000075000000}"/>
    <cellStyle name="Accent5 17" xfId="172" xr:uid="{00000000-0005-0000-0000-000076000000}"/>
    <cellStyle name="Accent5 18" xfId="184" xr:uid="{00000000-0005-0000-0000-000077000000}"/>
    <cellStyle name="Accent5 19" xfId="187" xr:uid="{00000000-0005-0000-0000-000078000000}"/>
    <cellStyle name="Accent5 2" xfId="18" xr:uid="{00000000-0005-0000-0000-000079000000}"/>
    <cellStyle name="Accent5 20" xfId="200" xr:uid="{00000000-0005-0000-0000-00007A000000}"/>
    <cellStyle name="Accent5 21" xfId="204" xr:uid="{00000000-0005-0000-0000-00007B000000}"/>
    <cellStyle name="Accent5 22" xfId="199" xr:uid="{00000000-0005-0000-0000-00007C000000}"/>
    <cellStyle name="Accent5 23" xfId="219" xr:uid="{00000000-0005-0000-0000-00007D000000}"/>
    <cellStyle name="Accent5 24" xfId="223" xr:uid="{00000000-0005-0000-0000-00007E000000}"/>
    <cellStyle name="Accent5 25" xfId="218" xr:uid="{00000000-0005-0000-0000-00007F000000}"/>
    <cellStyle name="Accent5 26" xfId="236" xr:uid="{462DBD5E-FE82-4093-B9BC-BC36C9F2EF3C}"/>
    <cellStyle name="Accent5 27" xfId="240" xr:uid="{23A8DB5C-7E4E-43CB-B65A-53F44DE7862E}"/>
    <cellStyle name="Accent5 28" xfId="232" xr:uid="{64C02699-7E35-485D-9B91-E48D99800C50}"/>
    <cellStyle name="Accent5 29" xfId="241" xr:uid="{BD09FD5A-C371-43BE-B047-46A909DBE90D}"/>
    <cellStyle name="Accent5 3" xfId="96" xr:uid="{00000000-0005-0000-0000-000080000000}"/>
    <cellStyle name="Accent5 4" xfId="103" xr:uid="{00000000-0005-0000-0000-000081000000}"/>
    <cellStyle name="Accent5 5" xfId="95" xr:uid="{00000000-0005-0000-0000-000082000000}"/>
    <cellStyle name="Accent5 6" xfId="104" xr:uid="{00000000-0005-0000-0000-000083000000}"/>
    <cellStyle name="Accent5 7" xfId="94" xr:uid="{00000000-0005-0000-0000-000084000000}"/>
    <cellStyle name="Accent5 8" xfId="105" xr:uid="{00000000-0005-0000-0000-000085000000}"/>
    <cellStyle name="Accent5 9" xfId="131" xr:uid="{00000000-0005-0000-0000-000086000000}"/>
    <cellStyle name="Accent6 - 20%" xfId="23" xr:uid="{00000000-0005-0000-0000-000087000000}"/>
    <cellStyle name="Accent6 - 40%" xfId="24" xr:uid="{00000000-0005-0000-0000-000088000000}"/>
    <cellStyle name="Accent6 - 60%" xfId="25" xr:uid="{00000000-0005-0000-0000-000089000000}"/>
    <cellStyle name="Accent6 10" xfId="134" xr:uid="{00000000-0005-0000-0000-00008A000000}"/>
    <cellStyle name="Accent6 11" xfId="132" xr:uid="{00000000-0005-0000-0000-00008B000000}"/>
    <cellStyle name="Accent6 12" xfId="151" xr:uid="{00000000-0005-0000-0000-00008C000000}"/>
    <cellStyle name="Accent6 13" xfId="153" xr:uid="{00000000-0005-0000-0000-00008D000000}"/>
    <cellStyle name="Accent6 14" xfId="152" xr:uid="{00000000-0005-0000-0000-00008E000000}"/>
    <cellStyle name="Accent6 15" xfId="167" xr:uid="{00000000-0005-0000-0000-00008F000000}"/>
    <cellStyle name="Accent6 16" xfId="174" xr:uid="{00000000-0005-0000-0000-000090000000}"/>
    <cellStyle name="Accent6 17" xfId="173" xr:uid="{00000000-0005-0000-0000-000091000000}"/>
    <cellStyle name="Accent6 18" xfId="185" xr:uid="{00000000-0005-0000-0000-000092000000}"/>
    <cellStyle name="Accent6 19" xfId="186" xr:uid="{00000000-0005-0000-0000-000093000000}"/>
    <cellStyle name="Accent6 2" xfId="22" xr:uid="{00000000-0005-0000-0000-000094000000}"/>
    <cellStyle name="Accent6 20" xfId="202" xr:uid="{00000000-0005-0000-0000-000095000000}"/>
    <cellStyle name="Accent6 21" xfId="203" xr:uid="{00000000-0005-0000-0000-000096000000}"/>
    <cellStyle name="Accent6 22" xfId="201" xr:uid="{00000000-0005-0000-0000-000097000000}"/>
    <cellStyle name="Accent6 23" xfId="221" xr:uid="{00000000-0005-0000-0000-000098000000}"/>
    <cellStyle name="Accent6 24" xfId="222" xr:uid="{00000000-0005-0000-0000-000099000000}"/>
    <cellStyle name="Accent6 25" xfId="220" xr:uid="{00000000-0005-0000-0000-00009A000000}"/>
    <cellStyle name="Accent6 26" xfId="237" xr:uid="{F758540A-54F1-49D2-9434-8EE4CB571CED}"/>
    <cellStyle name="Accent6 27" xfId="239" xr:uid="{8DE08FFA-6782-4A5F-A700-69A83CF3CECD}"/>
    <cellStyle name="Accent6 28" xfId="234" xr:uid="{4BA6E474-EBB6-40BA-AA9F-A67385DD73A0}"/>
    <cellStyle name="Accent6 29" xfId="238" xr:uid="{A8129B04-D474-4E75-B0A8-90BC98499376}"/>
    <cellStyle name="Accent6 3" xfId="97" xr:uid="{00000000-0005-0000-0000-00009B000000}"/>
    <cellStyle name="Accent6 4" xfId="102" xr:uid="{00000000-0005-0000-0000-00009C000000}"/>
    <cellStyle name="Accent6 5" xfId="98" xr:uid="{00000000-0005-0000-0000-00009D000000}"/>
    <cellStyle name="Accent6 6" xfId="101" xr:uid="{00000000-0005-0000-0000-00009E000000}"/>
    <cellStyle name="Accent6 7" xfId="99" xr:uid="{00000000-0005-0000-0000-00009F000000}"/>
    <cellStyle name="Accent6 8" xfId="100" xr:uid="{00000000-0005-0000-0000-0000A0000000}"/>
    <cellStyle name="Accent6 9" xfId="133" xr:uid="{00000000-0005-0000-0000-0000A1000000}"/>
    <cellStyle name="Bad 2" xfId="26" xr:uid="{00000000-0005-0000-0000-0000A2000000}"/>
    <cellStyle name="Calculation 2" xfId="27" xr:uid="{00000000-0005-0000-0000-0000A3000000}"/>
    <cellStyle name="Check Cell 2" xfId="28" xr:uid="{00000000-0005-0000-0000-0000A4000000}"/>
    <cellStyle name="Emphasis 1" xfId="29" xr:uid="{00000000-0005-0000-0000-0000A5000000}"/>
    <cellStyle name="Emphasis 2" xfId="30" xr:uid="{00000000-0005-0000-0000-0000A6000000}"/>
    <cellStyle name="Emphasis 3" xfId="31" xr:uid="{00000000-0005-0000-0000-0000A7000000}"/>
    <cellStyle name="Good 2" xfId="32" xr:uid="{00000000-0005-0000-0000-0000A8000000}"/>
    <cellStyle name="Heading 1 2" xfId="33" xr:uid="{00000000-0005-0000-0000-0000A9000000}"/>
    <cellStyle name="Heading 2 2" xfId="34" xr:uid="{00000000-0005-0000-0000-0000AA000000}"/>
    <cellStyle name="Heading 3 2" xfId="35" xr:uid="{00000000-0005-0000-0000-0000AB000000}"/>
    <cellStyle name="Heading 4 2" xfId="36" xr:uid="{00000000-0005-0000-0000-0000AC000000}"/>
    <cellStyle name="Input 2" xfId="37" xr:uid="{00000000-0005-0000-0000-0000AD000000}"/>
    <cellStyle name="Linked Cell 2" xfId="38" xr:uid="{00000000-0005-0000-0000-0000AE000000}"/>
    <cellStyle name="Neutral 2" xfId="39" xr:uid="{00000000-0005-0000-0000-0000AF000000}"/>
    <cellStyle name="Normal" xfId="0" builtinId="0"/>
    <cellStyle name="Normal 2" xfId="1" xr:uid="{00000000-0005-0000-0000-0000B1000000}"/>
    <cellStyle name="Normal 3" xfId="123" xr:uid="{00000000-0005-0000-0000-0000B2000000}"/>
    <cellStyle name="Normal 4" xfId="142" xr:uid="{00000000-0005-0000-0000-0000B3000000}"/>
    <cellStyle name="Normal 5" xfId="161" xr:uid="{00000000-0005-0000-0000-0000B4000000}"/>
    <cellStyle name="Normal 6" xfId="192" xr:uid="{00000000-0005-0000-0000-0000B5000000}"/>
    <cellStyle name="Normal 7" xfId="211" xr:uid="{00000000-0005-0000-0000-0000B6000000}"/>
    <cellStyle name="Note 2" xfId="40" xr:uid="{00000000-0005-0000-0000-0000B7000000}"/>
    <cellStyle name="Output 2" xfId="41" xr:uid="{00000000-0005-0000-0000-0000B8000000}"/>
    <cellStyle name="Percent" xfId="122" builtinId="5"/>
    <cellStyle name="SAPBEXaggData" xfId="42" xr:uid="{00000000-0005-0000-0000-0000BA000000}"/>
    <cellStyle name="SAPBEXaggDataEmph" xfId="43" xr:uid="{00000000-0005-0000-0000-0000BB000000}"/>
    <cellStyle name="SAPBEXaggItem" xfId="44" xr:uid="{00000000-0005-0000-0000-0000BC000000}"/>
    <cellStyle name="SAPBEXaggItemX" xfId="45" xr:uid="{00000000-0005-0000-0000-0000BD000000}"/>
    <cellStyle name="SAPBEXchaText" xfId="46" xr:uid="{00000000-0005-0000-0000-0000BE000000}"/>
    <cellStyle name="SAPBEXexcBad7" xfId="47" xr:uid="{00000000-0005-0000-0000-0000BF000000}"/>
    <cellStyle name="SAPBEXexcBad8" xfId="48" xr:uid="{00000000-0005-0000-0000-0000C0000000}"/>
    <cellStyle name="SAPBEXexcBad9" xfId="49" xr:uid="{00000000-0005-0000-0000-0000C1000000}"/>
    <cellStyle name="SAPBEXexcCritical4" xfId="50" xr:uid="{00000000-0005-0000-0000-0000C2000000}"/>
    <cellStyle name="SAPBEXexcCritical5" xfId="51" xr:uid="{00000000-0005-0000-0000-0000C3000000}"/>
    <cellStyle name="SAPBEXexcCritical6" xfId="52" xr:uid="{00000000-0005-0000-0000-0000C4000000}"/>
    <cellStyle name="SAPBEXexcGood1" xfId="53" xr:uid="{00000000-0005-0000-0000-0000C5000000}"/>
    <cellStyle name="SAPBEXexcGood2" xfId="54" xr:uid="{00000000-0005-0000-0000-0000C6000000}"/>
    <cellStyle name="SAPBEXexcGood3" xfId="55" xr:uid="{00000000-0005-0000-0000-0000C7000000}"/>
    <cellStyle name="SAPBEXfilterDrill" xfId="56" xr:uid="{00000000-0005-0000-0000-0000C8000000}"/>
    <cellStyle name="SAPBEXfilterItem" xfId="57" xr:uid="{00000000-0005-0000-0000-0000C9000000}"/>
    <cellStyle name="SAPBEXfilterText" xfId="58" xr:uid="{00000000-0005-0000-0000-0000CA000000}"/>
    <cellStyle name="SAPBEXformats" xfId="59" xr:uid="{00000000-0005-0000-0000-0000CB000000}"/>
    <cellStyle name="SAPBEXheaderItem" xfId="60" xr:uid="{00000000-0005-0000-0000-0000CC000000}"/>
    <cellStyle name="SAPBEXheaderText" xfId="61" xr:uid="{00000000-0005-0000-0000-0000CD000000}"/>
    <cellStyle name="SAPBEXHLevel0" xfId="62" xr:uid="{00000000-0005-0000-0000-0000CE000000}"/>
    <cellStyle name="SAPBEXHLevel0X" xfId="63" xr:uid="{00000000-0005-0000-0000-0000CF000000}"/>
    <cellStyle name="SAPBEXHLevel1" xfId="64" xr:uid="{00000000-0005-0000-0000-0000D0000000}"/>
    <cellStyle name="SAPBEXHLevel1X" xfId="65" xr:uid="{00000000-0005-0000-0000-0000D1000000}"/>
    <cellStyle name="SAPBEXHLevel2" xfId="66" xr:uid="{00000000-0005-0000-0000-0000D2000000}"/>
    <cellStyle name="SAPBEXHLevel2X" xfId="67" xr:uid="{00000000-0005-0000-0000-0000D3000000}"/>
    <cellStyle name="SAPBEXHLevel3" xfId="68" xr:uid="{00000000-0005-0000-0000-0000D4000000}"/>
    <cellStyle name="SAPBEXHLevel3X" xfId="69" xr:uid="{00000000-0005-0000-0000-0000D5000000}"/>
    <cellStyle name="SAPBEXinputData" xfId="70" xr:uid="{00000000-0005-0000-0000-0000D6000000}"/>
    <cellStyle name="SAPBEXItemHeader" xfId="71" xr:uid="{00000000-0005-0000-0000-0000D7000000}"/>
    <cellStyle name="SAPBEXresData" xfId="72" xr:uid="{00000000-0005-0000-0000-0000D8000000}"/>
    <cellStyle name="SAPBEXresDataEmph" xfId="73" xr:uid="{00000000-0005-0000-0000-0000D9000000}"/>
    <cellStyle name="SAPBEXresItem" xfId="74" xr:uid="{00000000-0005-0000-0000-0000DA000000}"/>
    <cellStyle name="SAPBEXresItemX" xfId="75" xr:uid="{00000000-0005-0000-0000-0000DB000000}"/>
    <cellStyle name="SAPBEXstdData" xfId="76" xr:uid="{00000000-0005-0000-0000-0000DC000000}"/>
    <cellStyle name="SAPBEXstdDataEmph" xfId="77" xr:uid="{00000000-0005-0000-0000-0000DD000000}"/>
    <cellStyle name="SAPBEXstdItem" xfId="78" xr:uid="{00000000-0005-0000-0000-0000DE000000}"/>
    <cellStyle name="SAPBEXstdItemX" xfId="79" xr:uid="{00000000-0005-0000-0000-0000DF000000}"/>
    <cellStyle name="SAPBEXtitle" xfId="80" xr:uid="{00000000-0005-0000-0000-0000E0000000}"/>
    <cellStyle name="SAPBEXunassignedItem" xfId="81" xr:uid="{00000000-0005-0000-0000-0000E1000000}"/>
    <cellStyle name="SAPBEXundefined" xfId="82" xr:uid="{00000000-0005-0000-0000-0000E2000000}"/>
    <cellStyle name="Sheet Title" xfId="83" xr:uid="{00000000-0005-0000-0000-0000E3000000}"/>
    <cellStyle name="Total 2" xfId="84" xr:uid="{00000000-0005-0000-0000-0000E4000000}"/>
    <cellStyle name="Warning Text 2" xfId="85" xr:uid="{00000000-0005-0000-0000-0000E5000000}"/>
  </cellStyles>
  <dxfs count="0"/>
  <tableStyles count="0" defaultTableStyle="TableStyleMedium2" defaultPivotStyle="PivotStyleLight16"/>
  <colors>
    <mruColors>
      <color rgb="FF62BB46"/>
      <color rgb="FF00AB4E"/>
      <color rgb="FFCBDB2A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785528413761102E-2"/>
          <c:y val="4.9294197702411377E-2"/>
          <c:w val="0.90277992614416003"/>
          <c:h val="0.547207154661222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Aruandesse2018!$D$3</c:f>
              <c:strCache>
                <c:ptCount val="1"/>
                <c:pt idx="0">
                  <c:v>2018.a rinnavähiga patsiendid, kes on saanud postoperatiivset kiiritusravi pärast rinda säilitavat operatsiooni,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Aruandesse2018!$K$7:$K$9</c:f>
                <c:numCache>
                  <c:formatCode>General</c:formatCode>
                  <c:ptCount val="3"/>
                  <c:pt idx="0">
                    <c:v>4.6019031286386958E-2</c:v>
                  </c:pt>
                  <c:pt idx="1">
                    <c:v>4.4167051310440852E-2</c:v>
                  </c:pt>
                  <c:pt idx="2">
                    <c:v>6.2026330590588263E-2</c:v>
                  </c:pt>
                </c:numCache>
              </c:numRef>
            </c:plus>
            <c:minus>
              <c:numRef>
                <c:f>Aruandesse2018!$J$7:$J$9</c:f>
                <c:numCache>
                  <c:formatCode>General</c:formatCode>
                  <c:ptCount val="3"/>
                  <c:pt idx="0">
                    <c:v>5.6389348006930851E-2</c:v>
                  </c:pt>
                  <c:pt idx="1">
                    <c:v>6.0458889345994304E-2</c:v>
                  </c:pt>
                  <c:pt idx="2">
                    <c:v>0.10965720001252255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Aruandesse2018!$A$7:$A$9</c:f>
              <c:strCache>
                <c:ptCount val="3"/>
                <c:pt idx="0">
                  <c:v>Põhja-Eesti Regionaalhaigla</c:v>
                </c:pt>
                <c:pt idx="1">
                  <c:v>Tartu Ülikooli Kliinikum</c:v>
                </c:pt>
                <c:pt idx="2">
                  <c:v>Ida-Tallinna Keskhaigla</c:v>
                </c:pt>
              </c:strCache>
            </c:strRef>
          </c:cat>
          <c:val>
            <c:numRef>
              <c:f>Aruandesse2018!$D$7:$D$9</c:f>
              <c:numCache>
                <c:formatCode>0%</c:formatCode>
                <c:ptCount val="3"/>
                <c:pt idx="0">
                  <c:v>0.80888888888888888</c:v>
                </c:pt>
                <c:pt idx="1">
                  <c:v>0.86227544910179643</c:v>
                </c:pt>
                <c:pt idx="2">
                  <c:v>0.8771929824561403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0C-47E6-8004-B916E07B2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80950112"/>
        <c:axId val="780944704"/>
      </c:barChart>
      <c:lineChart>
        <c:grouping val="standard"/>
        <c:varyColors val="0"/>
        <c:ser>
          <c:idx val="2"/>
          <c:order val="1"/>
          <c:tx>
            <c:v>2018 HVA keskmine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Aruandesse2018!$A$7:$A$9</c:f>
              <c:strCache>
                <c:ptCount val="3"/>
                <c:pt idx="0">
                  <c:v>Põhja-Eesti Regionaalhaigla</c:v>
                </c:pt>
                <c:pt idx="1">
                  <c:v>Tartu Ülikooli Kliinikum</c:v>
                </c:pt>
                <c:pt idx="2">
                  <c:v>Ida-Tallinna Keskhaigla</c:v>
                </c:pt>
              </c:strCache>
            </c:strRef>
          </c:cat>
          <c:val>
            <c:numRef>
              <c:f>Aruandesse2018!$F$7:$F$9</c:f>
              <c:numCache>
                <c:formatCode>0%</c:formatCode>
                <c:ptCount val="3"/>
                <c:pt idx="0">
                  <c:v>0.83741648106904232</c:v>
                </c:pt>
                <c:pt idx="1">
                  <c:v>0.83741648106904232</c:v>
                </c:pt>
                <c:pt idx="2">
                  <c:v>0.83741648106904232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0C-47E6-8004-B916E07B25BE}"/>
            </c:ext>
          </c:extLst>
        </c:ser>
        <c:ser>
          <c:idx val="1"/>
          <c:order val="2"/>
          <c:tx>
            <c:strRef>
              <c:f>Aruandesse2017!$D$3</c:f>
              <c:strCache>
                <c:ptCount val="1"/>
                <c:pt idx="0">
                  <c:v>2017.a rinnavähi diagnoosiga patsiendid, kellele on teostatud rinda säilitav operatsioon ja kes on saanud postoperatiivset kiiritusravi pärast rinda säilitavat operatsiooni, osakaal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10"/>
            <c:spPr>
              <a:solidFill>
                <a:srgbClr val="CBDB2A"/>
              </a:solidFill>
              <a:ln w="0">
                <a:noFill/>
              </a:ln>
              <a:effectLst/>
            </c:spPr>
          </c:marker>
          <c:cat>
            <c:strRef>
              <c:f>Aruandesse2018!$A$7:$A$9</c:f>
              <c:strCache>
                <c:ptCount val="3"/>
                <c:pt idx="0">
                  <c:v>Põhja-Eesti Regionaalhaigla</c:v>
                </c:pt>
                <c:pt idx="1">
                  <c:v>Tartu Ülikooli Kliinikum</c:v>
                </c:pt>
                <c:pt idx="2">
                  <c:v>Ida-Tallinna Keskhaigla</c:v>
                </c:pt>
              </c:strCache>
            </c:strRef>
          </c:cat>
          <c:val>
            <c:numRef>
              <c:f>Aruandesse2017!$D$7:$D$9</c:f>
              <c:numCache>
                <c:formatCode>0%</c:formatCode>
                <c:ptCount val="3"/>
                <c:pt idx="0">
                  <c:v>0.83177570093457942</c:v>
                </c:pt>
                <c:pt idx="1">
                  <c:v>0.91269841269841268</c:v>
                </c:pt>
                <c:pt idx="2">
                  <c:v>0.86440677966101698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0C-47E6-8004-B916E07B25BE}"/>
            </c:ext>
          </c:extLst>
        </c:ser>
        <c:ser>
          <c:idx val="3"/>
          <c:order val="3"/>
          <c:tx>
            <c:v>2017 HVA keskmine</c:v>
          </c:tx>
          <c:spPr>
            <a:ln w="2540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E80C-47E6-8004-B916E07B25BE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E80C-47E6-8004-B916E07B25BE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28575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E80C-47E6-8004-B916E07B25BE}"/>
              </c:ext>
            </c:extLst>
          </c:dPt>
          <c:cat>
            <c:strRef>
              <c:f>Aruandesse2018!$A$7:$A$9</c:f>
              <c:strCache>
                <c:ptCount val="3"/>
                <c:pt idx="0">
                  <c:v>Põhja-Eesti Regionaalhaigla</c:v>
                </c:pt>
                <c:pt idx="1">
                  <c:v>Tartu Ülikooli Kliinikum</c:v>
                </c:pt>
                <c:pt idx="2">
                  <c:v>Ida-Tallinna Keskhaigla</c:v>
                </c:pt>
              </c:strCache>
            </c:strRef>
          </c:cat>
          <c:val>
            <c:numRef>
              <c:f>Aruandesse2017!$F$7:$F$9</c:f>
              <c:numCache>
                <c:formatCode>0%</c:formatCode>
                <c:ptCount val="3"/>
                <c:pt idx="0">
                  <c:v>0.8621553884711779</c:v>
                </c:pt>
                <c:pt idx="1">
                  <c:v>0.8621553884711779</c:v>
                </c:pt>
                <c:pt idx="2">
                  <c:v>0.8621553884711779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80C-47E6-8004-B916E07B25BE}"/>
            </c:ext>
          </c:extLst>
        </c:ser>
        <c:ser>
          <c:idx val="4"/>
          <c:order val="4"/>
          <c:tx>
            <c:v>Indikaatori eesmärk (95%)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E80C-47E6-8004-B916E07B25BE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E80C-47E6-8004-B916E07B25BE}"/>
              </c:ext>
            </c:extLst>
          </c:dPt>
          <c:cat>
            <c:strRef>
              <c:f>Aruandesse2018!$A$7:$A$9</c:f>
              <c:strCache>
                <c:ptCount val="3"/>
                <c:pt idx="0">
                  <c:v>Põhja-Eesti Regionaalhaigla</c:v>
                </c:pt>
                <c:pt idx="1">
                  <c:v>Tartu Ülikooli Kliinikum</c:v>
                </c:pt>
                <c:pt idx="2">
                  <c:v>Ida-Tallinna Keskhaigla</c:v>
                </c:pt>
              </c:strCache>
            </c:strRef>
          </c:cat>
          <c:val>
            <c:numRef>
              <c:f>Aruandesse2018!$G$7:$G$9</c:f>
              <c:numCache>
                <c:formatCode>0%</c:formatCode>
                <c:ptCount val="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80C-47E6-8004-B916E07B2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0950112"/>
        <c:axId val="780944704"/>
      </c:lineChart>
      <c:catAx>
        <c:axId val="78095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780944704"/>
        <c:crosses val="autoZero"/>
        <c:auto val="1"/>
        <c:lblAlgn val="ctr"/>
        <c:lblOffset val="100"/>
        <c:noMultiLvlLbl val="0"/>
      </c:catAx>
      <c:valAx>
        <c:axId val="7809447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78095011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t-EE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t-EE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t-EE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t-EE"/>
          </a:p>
        </c:txPr>
      </c:legendEntry>
      <c:layout>
        <c:manualLayout>
          <c:xMode val="edge"/>
          <c:yMode val="edge"/>
          <c:x val="6.6459948143051057E-3"/>
          <c:y val="0.68821456141511728"/>
          <c:w val="0.99261566183280658"/>
          <c:h val="0.293318776329429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785528413761102E-2"/>
          <c:y val="4.9294197702411377E-2"/>
          <c:w val="0.90277992614416003"/>
          <c:h val="0.547207154661222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Aruandesse2017!$D$3</c:f>
              <c:strCache>
                <c:ptCount val="1"/>
                <c:pt idx="0">
                  <c:v>2017.a rinnavähi diagnoosiga patsiendid, kellele on teostatud rinda säilitav operatsioon ja kes on saanud postoperatiivset kiiritusravi pärast rinda säilitavat operatsiooni,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Aruandesse2017!$K$7:$K$9</c15:sqref>
                    </c15:fullRef>
                  </c:ext>
                </c:extLst>
                <c:f>Aruandesse2017!$K$7:$K$9</c:f>
                <c:numCache>
                  <c:formatCode>General</c:formatCode>
                  <c:ptCount val="3"/>
                  <c:pt idx="0">
                    <c:v>4.4166243976479724E-2</c:v>
                  </c:pt>
                  <c:pt idx="1">
                    <c:v>3.785468720070706E-2</c:v>
                  </c:pt>
                  <c:pt idx="2">
                    <c:v>6.525138076344672E-2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Aruandesse2017!$J$7:$J$9</c15:sqref>
                    </c15:fullRef>
                  </c:ext>
                </c:extLst>
                <c:f>Aruandesse2017!$J$7:$J$9</c:f>
                <c:numCache>
                  <c:formatCode>General</c:formatCode>
                  <c:ptCount val="3"/>
                  <c:pt idx="0">
                    <c:v>5.5867392226421342E-2</c:v>
                  </c:pt>
                  <c:pt idx="1">
                    <c:v>6.227458693133614E-2</c:v>
                  </c:pt>
                  <c:pt idx="2">
                    <c:v>0.10980312480891063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Aruandesse2017!$A$7:$A$9</c15:sqref>
                  </c15:fullRef>
                </c:ext>
              </c:extLst>
              <c:f>Aruandesse2017!$A$7:$A$9</c:f>
              <c:strCache>
                <c:ptCount val="3"/>
                <c:pt idx="0">
                  <c:v>Põhja-Eesti Regionaalhaigla</c:v>
                </c:pt>
                <c:pt idx="1">
                  <c:v>Tartu Ülikooli Kliinikum</c:v>
                </c:pt>
                <c:pt idx="2">
                  <c:v>Ida-Tallinna Keskhaigla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Aruandesse2017!$D$7:$D$9</c15:sqref>
                  </c15:fullRef>
                </c:ext>
              </c:extLst>
              <c:f>Aruandesse2017!$D$7:$D$9</c:f>
              <c:numCache>
                <c:formatCode>0%</c:formatCode>
                <c:ptCount val="3"/>
                <c:pt idx="0">
                  <c:v>0.83177570093457942</c:v>
                </c:pt>
                <c:pt idx="1">
                  <c:v>0.91269841269841268</c:v>
                </c:pt>
                <c:pt idx="2">
                  <c:v>0.86440677966101698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4F-401D-9660-DF9B6AD50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80950112"/>
        <c:axId val="780944704"/>
      </c:barChart>
      <c:lineChart>
        <c:grouping val="standard"/>
        <c:varyColors val="0"/>
        <c:ser>
          <c:idx val="2"/>
          <c:order val="1"/>
          <c:tx>
            <c:v>2017 HVA keskmine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Aruandesse2017!$A$7:$A$9</c15:sqref>
                  </c15:fullRef>
                </c:ext>
              </c:extLst>
              <c:f>Aruandesse2017!$A$7:$A$9</c:f>
              <c:strCache>
                <c:ptCount val="3"/>
                <c:pt idx="0">
                  <c:v>Põhja-Eesti Regionaalhaigla</c:v>
                </c:pt>
                <c:pt idx="1">
                  <c:v>Tartu Ülikooli Kliinikum</c:v>
                </c:pt>
                <c:pt idx="2">
                  <c:v>Ida-Tallinna Keskhaigla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Aruandesse2017!$F$7:$F$9</c15:sqref>
                  </c15:fullRef>
                </c:ext>
              </c:extLst>
              <c:f>Aruandesse2017!$F$7:$F$9</c:f>
              <c:numCache>
                <c:formatCode>0%</c:formatCode>
                <c:ptCount val="3"/>
                <c:pt idx="0">
                  <c:v>0.8621553884711779</c:v>
                </c:pt>
                <c:pt idx="1">
                  <c:v>0.8621553884711779</c:v>
                </c:pt>
                <c:pt idx="2">
                  <c:v>0.8621553884711779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4F-401D-9660-DF9B6AD50201}"/>
            </c:ext>
          </c:extLst>
        </c:ser>
        <c:ser>
          <c:idx val="1"/>
          <c:order val="2"/>
          <c:tx>
            <c:strRef>
              <c:f>Aruandesse2016!$D$3</c:f>
              <c:strCache>
                <c:ptCount val="1"/>
                <c:pt idx="0">
                  <c:v>2016.a rinnavähi diagnoosiga patsiendid, kellele on teostatud rinda säilitav operatsioon ja kes on saanud postoperatiivset kiiritusravi pärast rinda säilitavat operatsiooni, osakaal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10"/>
            <c:spPr>
              <a:solidFill>
                <a:srgbClr val="CBDB2A"/>
              </a:solidFill>
              <a:ln w="0">
                <a:noFill/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Aruandesse2017!$A$7:$A$9</c15:sqref>
                  </c15:fullRef>
                </c:ext>
              </c:extLst>
              <c:f>Aruandesse2017!$A$7:$A$9</c:f>
              <c:strCache>
                <c:ptCount val="3"/>
                <c:pt idx="0">
                  <c:v>Põhja-Eesti Regionaalhaigla</c:v>
                </c:pt>
                <c:pt idx="1">
                  <c:v>Tartu Ülikooli Kliinikum</c:v>
                </c:pt>
                <c:pt idx="2">
                  <c:v>Ida-Tallinna Keskhaigla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Aruandesse2016!$D$7:$D$10</c15:sqref>
                  </c15:fullRef>
                </c:ext>
              </c:extLst>
              <c:f>Aruandesse2016!$D$7:$D$9</c:f>
              <c:numCache>
                <c:formatCode>0%</c:formatCode>
                <c:ptCount val="3"/>
                <c:pt idx="0">
                  <c:v>0.83168316831683164</c:v>
                </c:pt>
                <c:pt idx="1">
                  <c:v>0.84210526315789469</c:v>
                </c:pt>
                <c:pt idx="2">
                  <c:v>0.88888888888888884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4F-401D-9660-DF9B6AD50201}"/>
            </c:ext>
          </c:extLst>
        </c:ser>
        <c:ser>
          <c:idx val="3"/>
          <c:order val="3"/>
          <c:tx>
            <c:v>2016 HVA keskmine</c:v>
          </c:tx>
          <c:spPr>
            <a:ln w="2540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794D-4837-9999-4D6BCE009C5B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8-D84F-401D-9660-DF9B6AD50201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28575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794D-4837-9999-4D6BCE009C5B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Aruandesse2017!$A$7:$A$9</c15:sqref>
                  </c15:fullRef>
                </c:ext>
              </c:extLst>
              <c:f>Aruandesse2017!$A$7:$A$9</c:f>
              <c:strCache>
                <c:ptCount val="3"/>
                <c:pt idx="0">
                  <c:v>Põhja-Eesti Regionaalhaigla</c:v>
                </c:pt>
                <c:pt idx="1">
                  <c:v>Tartu Ülikooli Kliinikum</c:v>
                </c:pt>
                <c:pt idx="2">
                  <c:v>Ida-Tallinna Keskhaigla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Aruandesse2016!$F$7:$F$9</c15:sqref>
                  </c15:fullRef>
                </c:ext>
              </c:extLst>
              <c:f>Aruandesse2016!$F$7:$F$9</c:f>
              <c:numCache>
                <c:formatCode>0%</c:formatCode>
                <c:ptCount val="3"/>
                <c:pt idx="0">
                  <c:v>0.84324324324324329</c:v>
                </c:pt>
                <c:pt idx="1">
                  <c:v>0.84324324324324329</c:v>
                </c:pt>
                <c:pt idx="2">
                  <c:v>0.84324324324324329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84F-401D-9660-DF9B6AD50201}"/>
            </c:ext>
          </c:extLst>
        </c:ser>
        <c:ser>
          <c:idx val="4"/>
          <c:order val="4"/>
          <c:tx>
            <c:v>Indikaatori eesmärk (95%)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D84F-401D-9660-DF9B6AD50201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D84F-401D-9660-DF9B6AD50201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Aruandesse2017!$A$7:$A$9</c15:sqref>
                  </c15:fullRef>
                </c:ext>
              </c:extLst>
              <c:f>Aruandesse2017!$A$7:$A$9</c:f>
              <c:strCache>
                <c:ptCount val="3"/>
                <c:pt idx="0">
                  <c:v>Põhja-Eesti Regionaalhaigla</c:v>
                </c:pt>
                <c:pt idx="1">
                  <c:v>Tartu Ülikooli Kliinikum</c:v>
                </c:pt>
                <c:pt idx="2">
                  <c:v>Ida-Tallinna Keskhaigla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Aruandesse2017!$G$7:$G$9</c15:sqref>
                  </c15:fullRef>
                </c:ext>
              </c:extLst>
              <c:f>Aruandesse2017!$G$7:$G$9</c:f>
              <c:numCache>
                <c:formatCode>0%</c:formatCode>
                <c:ptCount val="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84F-401D-9660-DF9B6AD50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0950112"/>
        <c:axId val="780944704"/>
      </c:lineChart>
      <c:catAx>
        <c:axId val="78095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780944704"/>
        <c:crosses val="autoZero"/>
        <c:auto val="1"/>
        <c:lblAlgn val="ctr"/>
        <c:lblOffset val="100"/>
        <c:noMultiLvlLbl val="0"/>
      </c:catAx>
      <c:valAx>
        <c:axId val="7809447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78095011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t-EE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t-EE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t-EE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t-EE"/>
          </a:p>
        </c:txPr>
      </c:legendEntry>
      <c:layout>
        <c:manualLayout>
          <c:xMode val="edge"/>
          <c:yMode val="edge"/>
          <c:x val="6.6459948143051057E-3"/>
          <c:y val="0.68821456141511728"/>
          <c:w val="0.99261566183280658"/>
          <c:h val="0.293318776329429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42027559055111E-2"/>
          <c:y val="2.7911546686117918E-2"/>
          <c:w val="0.89164203323793001"/>
          <c:h val="0.61748966652327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Aruandesse2016!$D$3</c:f>
              <c:strCache>
                <c:ptCount val="1"/>
                <c:pt idx="0">
                  <c:v>2016.a rinnavähi diagnoosiga patsiendid, kellele on teostatud rinda säilitav operatsioon ja kes on saanud postoperatiivset kiiritusravi pärast rinda säilitavat operatsiooni,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Aruandesse2016!$K$7:$K$9</c15:sqref>
                    </c15:fullRef>
                  </c:ext>
                </c:extLst>
                <c:f>Aruandesse2016!$K$7:$K$9</c:f>
                <c:numCache>
                  <c:formatCode>General</c:formatCode>
                  <c:ptCount val="3"/>
                  <c:pt idx="0">
                    <c:v>4.5316831683168357E-2</c:v>
                  </c:pt>
                  <c:pt idx="1">
                    <c:v>5.589473684210533E-2</c:v>
                  </c:pt>
                  <c:pt idx="2">
                    <c:v>5.9111111111111114E-2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Aruandesse2016!$J$7:$J$9</c15:sqref>
                    </c15:fullRef>
                  </c:ext>
                </c:extLst>
                <c:f>Aruandesse2016!$J$7:$J$9</c:f>
                <c:numCache>
                  <c:formatCode>General</c:formatCode>
                  <c:ptCount val="3"/>
                  <c:pt idx="0">
                    <c:v>5.7683168316831623E-2</c:v>
                  </c:pt>
                  <c:pt idx="1">
                    <c:v>7.8105263157894678E-2</c:v>
                  </c:pt>
                  <c:pt idx="2">
                    <c:v>0.11088888888888881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Aruandesse2016!$A$7:$A$9</c15:sqref>
                  </c15:fullRef>
                </c:ext>
              </c:extLst>
              <c:f>Aruandesse2016!$A$7:$A$9</c:f>
              <c:strCache>
                <c:ptCount val="3"/>
                <c:pt idx="0">
                  <c:v>Põhja-Eesti Regionaalhaigla</c:v>
                </c:pt>
                <c:pt idx="1">
                  <c:v>Tartu Ülikooli Kliinikum</c:v>
                </c:pt>
                <c:pt idx="2">
                  <c:v>Ida-Tallinna Keskhaigla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Aruandesse2016!$D$7:$D$9</c15:sqref>
                  </c15:fullRef>
                </c:ext>
              </c:extLst>
              <c:f>Aruandesse2016!$D$7:$D$9</c:f>
              <c:numCache>
                <c:formatCode>0%</c:formatCode>
                <c:ptCount val="3"/>
                <c:pt idx="0">
                  <c:v>0.83168316831683164</c:v>
                </c:pt>
                <c:pt idx="1">
                  <c:v>0.84210526315789469</c:v>
                </c:pt>
                <c:pt idx="2">
                  <c:v>0.88888888888888884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99-46E9-9C64-A92B28FF5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80950112"/>
        <c:axId val="780944704"/>
      </c:barChart>
      <c:lineChart>
        <c:grouping val="standard"/>
        <c:varyColors val="0"/>
        <c:ser>
          <c:idx val="1"/>
          <c:order val="1"/>
          <c:tx>
            <c:strRef>
              <c:f>Aruandesse2015!$F$3</c:f>
              <c:strCache>
                <c:ptCount val="1"/>
                <c:pt idx="0">
                  <c:v>2015.a rinnavähi diagnoosiga patsiendid, kellele on teostatud rinda säilitav operatsioon ja kes on saanud postoperatiivset kiiritusravi pärast rinda säilitavat operatsiooni, osakaal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10"/>
            <c:spPr>
              <a:solidFill>
                <a:srgbClr val="CBDB2A"/>
              </a:solidFill>
              <a:ln w="0">
                <a:noFill/>
              </a:ln>
              <a:effectLst/>
            </c:spPr>
          </c:marker>
          <c:dPt>
            <c:idx val="0"/>
            <c:marker>
              <c:symbol val="square"/>
              <c:size val="6"/>
              <c:spPr>
                <a:solidFill>
                  <a:srgbClr val="CBDB2A"/>
                </a:solidFill>
                <a:ln w="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DF99-46E9-9C64-A92B28FF5565}"/>
              </c:ext>
            </c:extLst>
          </c:dPt>
          <c:dPt>
            <c:idx val="1"/>
            <c:marker>
              <c:symbol val="square"/>
              <c:size val="6"/>
              <c:spPr>
                <a:solidFill>
                  <a:srgbClr val="CBDB2A"/>
                </a:solidFill>
                <a:ln w="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DF99-46E9-9C64-A92B28FF5565}"/>
              </c:ext>
            </c:extLst>
          </c:dPt>
          <c:dPt>
            <c:idx val="2"/>
            <c:marker>
              <c:symbol val="square"/>
              <c:size val="6"/>
              <c:spPr>
                <a:solidFill>
                  <a:srgbClr val="CBDB2A"/>
                </a:solidFill>
                <a:ln w="0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DF99-46E9-9C64-A92B28FF5565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Aruandesse2016!$A$7:$A$9</c15:sqref>
                  </c15:fullRef>
                </c:ext>
              </c:extLst>
              <c:f>Aruandesse2016!$A$7:$A$9</c:f>
              <c:strCache>
                <c:ptCount val="3"/>
                <c:pt idx="0">
                  <c:v>Põhja-Eesti Regionaalhaigla</c:v>
                </c:pt>
                <c:pt idx="1">
                  <c:v>Tartu Ülikooli Kliinikum</c:v>
                </c:pt>
                <c:pt idx="2">
                  <c:v>Ida-Tallinna Keskhaigla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Aruandesse2015!$F$7:$F$11</c15:sqref>
                  </c15:fullRef>
                </c:ext>
              </c:extLst>
              <c:f>Aruandesse2015!$F$7:$F$9</c:f>
              <c:numCache>
                <c:formatCode>0%</c:formatCode>
                <c:ptCount val="3"/>
                <c:pt idx="0">
                  <c:v>0.87012987012987009</c:v>
                </c:pt>
                <c:pt idx="1">
                  <c:v>0.80733944954128445</c:v>
                </c:pt>
                <c:pt idx="2">
                  <c:v>0.85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Aruandesse2015!$F$10</c15:sqref>
                  <c15:bubble3D val="0"/>
                  <c15:marker>
                    <c:symbol val="square"/>
                    <c:size val="6"/>
                    <c:spPr>
                      <a:solidFill>
                        <a:srgbClr val="CBDB2A"/>
                      </a:solidFill>
                      <a:ln w="0">
                        <a:noFill/>
                      </a:ln>
                      <a:effectLst/>
                    </c:spPr>
                  </c15:marker>
                </c15:categoryFilterException>
                <c15:categoryFilterException>
                  <c15:sqref>Aruandesse2015!$F$11</c15:sqref>
                  <c15:spPr xmlns:c15="http://schemas.microsoft.com/office/drawing/2012/chart">
                    <a:ln w="28575" cap="rnd">
                      <a:noFill/>
                      <a:round/>
                    </a:ln>
                    <a:effectLst/>
                  </c15:spPr>
                  <c15:bubble3D val="0"/>
                  <c15:marker>
                    <c:symbol val="square"/>
                    <c:size val="6"/>
                    <c:spPr>
                      <a:solidFill>
                        <a:srgbClr val="CBDB2A"/>
                      </a:solidFill>
                      <a:ln w="0">
                        <a:noFill/>
                      </a:ln>
                      <a:effectLst/>
                    </c:spPr>
                  </c15:marker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B-DF99-46E9-9C64-A92B28FF5565}"/>
            </c:ext>
          </c:extLst>
        </c:ser>
        <c:ser>
          <c:idx val="2"/>
          <c:order val="2"/>
          <c:tx>
            <c:v>2016 HVA keskmine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Aruandesse2016!$A$7:$A$9</c15:sqref>
                  </c15:fullRef>
                </c:ext>
              </c:extLst>
              <c:f>Aruandesse2016!$A$7:$A$9</c:f>
              <c:strCache>
                <c:ptCount val="3"/>
                <c:pt idx="0">
                  <c:v>Põhja-Eesti Regionaalhaigla</c:v>
                </c:pt>
                <c:pt idx="1">
                  <c:v>Tartu Ülikooli Kliinikum</c:v>
                </c:pt>
                <c:pt idx="2">
                  <c:v>Ida-Tallinna Keskhaigla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Aruandesse2016!$F$7:$F$9</c15:sqref>
                  </c15:fullRef>
                </c:ext>
              </c:extLst>
              <c:f>Aruandesse2016!$F$7:$F$9</c:f>
              <c:numCache>
                <c:formatCode>0%</c:formatCode>
                <c:ptCount val="3"/>
                <c:pt idx="0">
                  <c:v>0.84324324324324329</c:v>
                </c:pt>
                <c:pt idx="1">
                  <c:v>0.84324324324324329</c:v>
                </c:pt>
                <c:pt idx="2">
                  <c:v>0.84324324324324329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F99-46E9-9C64-A92B28FF5565}"/>
            </c:ext>
          </c:extLst>
        </c:ser>
        <c:ser>
          <c:idx val="3"/>
          <c:order val="3"/>
          <c:tx>
            <c:v>2015 HVA keskmine</c:v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chemeClr val="accent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DF99-46E9-9C64-A92B28FF5565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Aruandesse2016!$A$7:$A$9</c15:sqref>
                  </c15:fullRef>
                </c:ext>
              </c:extLst>
              <c:f>Aruandesse2016!$A$7:$A$9</c:f>
              <c:strCache>
                <c:ptCount val="3"/>
                <c:pt idx="0">
                  <c:v>Põhja-Eesti Regionaalhaigla</c:v>
                </c:pt>
                <c:pt idx="1">
                  <c:v>Tartu Ülikooli Kliinikum</c:v>
                </c:pt>
                <c:pt idx="2">
                  <c:v>Ida-Tallinna Keskhaigla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Aruandesse2015!$G$7:$G$11</c15:sqref>
                  </c15:fullRef>
                </c:ext>
              </c:extLst>
              <c:f>Aruandesse2015!$G$7:$G$9</c:f>
              <c:numCache>
                <c:formatCode>0%</c:formatCode>
                <c:ptCount val="3"/>
                <c:pt idx="0">
                  <c:v>0.84084880636604775</c:v>
                </c:pt>
                <c:pt idx="1">
                  <c:v>0.84084880636604775</c:v>
                </c:pt>
                <c:pt idx="2">
                  <c:v>0.84084880636604775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F99-46E9-9C64-A92B28FF5565}"/>
            </c:ext>
          </c:extLst>
        </c:ser>
        <c:ser>
          <c:idx val="4"/>
          <c:order val="4"/>
          <c:tx>
            <c:v>Indikaatori eesmärk (95%)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Aruandesse2016!$A$7:$A$9</c15:sqref>
                  </c15:fullRef>
                </c:ext>
              </c:extLst>
              <c:f>Aruandesse2016!$A$7:$A$9</c:f>
              <c:strCache>
                <c:ptCount val="3"/>
                <c:pt idx="0">
                  <c:v>Põhja-Eesti Regionaalhaigla</c:v>
                </c:pt>
                <c:pt idx="1">
                  <c:v>Tartu Ülikooli Kliinikum</c:v>
                </c:pt>
                <c:pt idx="2">
                  <c:v>Ida-Tallinna Keskhaigla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Aruandesse2016!$G$7:$G$9</c15:sqref>
                  </c15:fullRef>
                </c:ext>
              </c:extLst>
              <c:f>Aruandesse2016!$G$7:$G$9</c:f>
              <c:numCache>
                <c:formatCode>0%</c:formatCode>
                <c:ptCount val="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F99-46E9-9C64-A92B28FF5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0950112"/>
        <c:axId val="780944704"/>
      </c:lineChart>
      <c:catAx>
        <c:axId val="78095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780944704"/>
        <c:crosses val="autoZero"/>
        <c:auto val="1"/>
        <c:lblAlgn val="ctr"/>
        <c:lblOffset val="100"/>
        <c:noMultiLvlLbl val="0"/>
      </c:catAx>
      <c:valAx>
        <c:axId val="7809447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78095011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t-EE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t-EE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t-EE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t-EE"/>
          </a:p>
        </c:txPr>
      </c:legendEntry>
      <c:layout>
        <c:manualLayout>
          <c:xMode val="edge"/>
          <c:yMode val="edge"/>
          <c:x val="6.6460679756802539E-3"/>
          <c:y val="0.70219564127517764"/>
          <c:w val="0.99261566183280658"/>
          <c:h val="0.290811760889439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42027559055111E-2"/>
          <c:y val="4.0579710144927533E-2"/>
          <c:w val="0.75494078386771579"/>
          <c:h val="0.59848723455022668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Aruandesse2015!$F$3</c:f>
              <c:strCache>
                <c:ptCount val="1"/>
                <c:pt idx="0">
                  <c:v>2015.a rinnavähi diagnoosiga patsiendid, kellele on teostatud rinda säilitav operatsioon ja kes on saanud postoperatiivset kiiritusravi pärast rinda säilitavat operatsiooni,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1BC-404F-9CD9-72450A381434}"/>
              </c:ext>
            </c:extLst>
          </c:dPt>
          <c:dPt>
            <c:idx val="4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91BC-404F-9CD9-72450A381434}"/>
              </c:ext>
            </c:extLst>
          </c:dPt>
          <c:cat>
            <c:multiLvlStrRef>
              <c:f>Aruandesse2015!$A$7:$C$11</c:f>
              <c:multiLvlStrCache>
                <c:ptCount val="5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f>Aruandesse2015!$F$7:$F$11</c:f>
              <c:numCache>
                <c:formatCode>0%</c:formatCode>
                <c:ptCount val="5"/>
                <c:pt idx="0">
                  <c:v>0.87012987012987009</c:v>
                </c:pt>
                <c:pt idx="1">
                  <c:v>0.80733944954128445</c:v>
                </c:pt>
                <c:pt idx="2">
                  <c:v>0.85</c:v>
                </c:pt>
                <c:pt idx="3">
                  <c:v>0.7567567567567568</c:v>
                </c:pt>
                <c:pt idx="4">
                  <c:v>0.7567567567567568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BC-404F-9CD9-72450A381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80950112"/>
        <c:axId val="780944704"/>
      </c:barChart>
      <c:lineChart>
        <c:grouping val="standard"/>
        <c:varyColors val="0"/>
        <c:ser>
          <c:idx val="2"/>
          <c:order val="0"/>
          <c:tx>
            <c:v>2015 HVA keskmine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Aruandesse2015!$A$7:$C$11</c:f>
              <c:multiLvlStrCache>
                <c:ptCount val="5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f>Aruandesse2015!$G$7:$G$11</c:f>
              <c:numCache>
                <c:formatCode>0%</c:formatCode>
                <c:ptCount val="5"/>
                <c:pt idx="0">
                  <c:v>0.84084880636604775</c:v>
                </c:pt>
                <c:pt idx="1">
                  <c:v>0.84084880636604775</c:v>
                </c:pt>
                <c:pt idx="2">
                  <c:v>0.84084880636604775</c:v>
                </c:pt>
                <c:pt idx="3">
                  <c:v>0.84084880636604775</c:v>
                </c:pt>
                <c:pt idx="4">
                  <c:v>0.84084880636604775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1BC-404F-9CD9-72450A381434}"/>
            </c:ext>
          </c:extLst>
        </c:ser>
        <c:ser>
          <c:idx val="1"/>
          <c:order val="2"/>
          <c:tx>
            <c:strRef>
              <c:f>Aruandesse2014!$F$3</c:f>
              <c:strCache>
                <c:ptCount val="1"/>
                <c:pt idx="0">
                  <c:v>2014.a. dgn C50 -C50.9 peale rinnaop C50-C50.9 kood ja Z51.0 kombinatsioonis kiiritusraviarve saanud pt %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10"/>
            <c:spPr>
              <a:solidFill>
                <a:srgbClr val="CBDB2A"/>
              </a:solidFill>
              <a:ln w="0">
                <a:noFill/>
              </a:ln>
              <a:effectLst/>
            </c:spPr>
          </c:marker>
          <c:dPt>
            <c:idx val="0"/>
            <c:marker>
              <c:symbol val="square"/>
              <c:size val="6"/>
              <c:spPr>
                <a:solidFill>
                  <a:srgbClr val="CBDB2A"/>
                </a:solidFill>
                <a:ln w="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91BC-404F-9CD9-72450A381434}"/>
              </c:ext>
            </c:extLst>
          </c:dPt>
          <c:dPt>
            <c:idx val="1"/>
            <c:marker>
              <c:symbol val="square"/>
              <c:size val="6"/>
              <c:spPr>
                <a:solidFill>
                  <a:srgbClr val="CBDB2A"/>
                </a:solidFill>
                <a:ln w="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91BC-404F-9CD9-72450A381434}"/>
              </c:ext>
            </c:extLst>
          </c:dPt>
          <c:dPt>
            <c:idx val="2"/>
            <c:marker>
              <c:symbol val="square"/>
              <c:size val="6"/>
              <c:spPr>
                <a:solidFill>
                  <a:srgbClr val="CBDB2A"/>
                </a:solidFill>
                <a:ln w="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91BC-404F-9CD9-72450A381434}"/>
              </c:ext>
            </c:extLst>
          </c:dPt>
          <c:dPt>
            <c:idx val="3"/>
            <c:marker>
              <c:symbol val="square"/>
              <c:size val="6"/>
              <c:spPr>
                <a:solidFill>
                  <a:srgbClr val="CBDB2A"/>
                </a:solidFill>
                <a:ln w="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91BC-404F-9CD9-72450A381434}"/>
              </c:ext>
            </c:extLst>
          </c:dPt>
          <c:dPt>
            <c:idx val="4"/>
            <c:marker>
              <c:symbol val="square"/>
              <c:size val="6"/>
              <c:spPr>
                <a:solidFill>
                  <a:srgbClr val="CBDB2A"/>
                </a:solidFill>
                <a:ln w="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91BC-404F-9CD9-72450A381434}"/>
              </c:ext>
            </c:extLst>
          </c:dPt>
          <c:cat>
            <c:multiLvlStrRef>
              <c:f>Aruandesse2015!$A$7:$C$11</c:f>
              <c:multiLvlStrCache>
                <c:ptCount val="5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f>Aruandesse2014!$F$7:$F$11</c:f>
              <c:numCache>
                <c:formatCode>0%</c:formatCode>
                <c:ptCount val="5"/>
                <c:pt idx="0">
                  <c:v>0.8080357142857143</c:v>
                </c:pt>
                <c:pt idx="1">
                  <c:v>0.8571428571428571</c:v>
                </c:pt>
                <c:pt idx="2">
                  <c:v>0.82222222222222219</c:v>
                </c:pt>
                <c:pt idx="3">
                  <c:v>0.73913043478260865</c:v>
                </c:pt>
                <c:pt idx="4">
                  <c:v>0.73913043478260865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1BC-404F-9CD9-72450A381434}"/>
            </c:ext>
          </c:extLst>
        </c:ser>
        <c:ser>
          <c:idx val="3"/>
          <c:order val="3"/>
          <c:tx>
            <c:v>2014 HVA keskmine</c:v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chemeClr val="accent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CFA4-4E2E-A812-ECFF05EBCB99}"/>
              </c:ext>
            </c:extLst>
          </c:dPt>
          <c:cat>
            <c:multiLvlStrRef>
              <c:f>Aruandesse2015!$A$7:$C$11</c:f>
              <c:multiLvlStrCache>
                <c:ptCount val="5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f>Aruandesse2014!$G$7:$G$11</c:f>
              <c:numCache>
                <c:formatCode>0%</c:formatCode>
                <c:ptCount val="5"/>
                <c:pt idx="0">
                  <c:v>0.81656804733727806</c:v>
                </c:pt>
                <c:pt idx="1">
                  <c:v>0.81656804733727806</c:v>
                </c:pt>
                <c:pt idx="2">
                  <c:v>0.81656804733727806</c:v>
                </c:pt>
                <c:pt idx="3">
                  <c:v>0.81656804733727806</c:v>
                </c:pt>
                <c:pt idx="4">
                  <c:v>0.81656804733727806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1BC-404F-9CD9-72450A381434}"/>
            </c:ext>
          </c:extLst>
        </c:ser>
        <c:ser>
          <c:idx val="4"/>
          <c:order val="4"/>
          <c:tx>
            <c:v>Indikaatori eesmärk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Aruandesse2015!$A$7:$C$11</c:f>
              <c:multiLvlStrCache>
                <c:ptCount val="5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f>Aruandesse2015!$H$7:$H$11</c:f>
              <c:numCache>
                <c:formatCode>0%</c:formatCode>
                <c:ptCount val="5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91BC-404F-9CD9-72450A381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0950112"/>
        <c:axId val="780944704"/>
      </c:lineChart>
      <c:catAx>
        <c:axId val="78095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780944704"/>
        <c:crosses val="autoZero"/>
        <c:auto val="1"/>
        <c:lblAlgn val="ctr"/>
        <c:lblOffset val="100"/>
        <c:noMultiLvlLbl val="0"/>
      </c:catAx>
      <c:valAx>
        <c:axId val="7809447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78095011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t-EE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t-EE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t-EE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t-EE"/>
          </a:p>
        </c:txPr>
      </c:legendEntry>
      <c:layout>
        <c:manualLayout>
          <c:xMode val="edge"/>
          <c:yMode val="edge"/>
          <c:x val="6.6460679756802539E-3"/>
          <c:y val="0.79087342551080642"/>
          <c:w val="0.99261566183280658"/>
          <c:h val="0.187152670509487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803850717290476"/>
          <c:y val="8.7892536986204195E-2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Aruandesse2014!$F$3:$F$6</c:f>
              <c:strCache>
                <c:ptCount val="4"/>
                <c:pt idx="0">
                  <c:v>2014.a. dgn C50 -C50.9 peale rinnaop C50-C50.9 kood ja Z51.0 kombinatsioonis kiiritusraviarve saanud pt %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>
              <a:outerShdw blurRad="40005" dist="22860" dir="5400000" algn="ctr" rotWithShape="0">
                <a:srgbClr val="5B9BD5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67C-4501-8320-4B01981F6D59}"/>
              </c:ext>
            </c:extLst>
          </c:dPt>
          <c:dPt>
            <c:idx val="2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EF41-4BB4-8476-B5470E4F47EE}"/>
              </c:ext>
            </c:extLst>
          </c:dPt>
          <c:dPt>
            <c:idx val="4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EF41-4BB4-8476-B5470E4F47EE}"/>
              </c:ext>
            </c:extLst>
          </c:dPt>
          <c:cat>
            <c:multiLvlStrRef>
              <c:f>Aruandesse2014!$A$7:$C$11</c:f>
              <c:multiLvlStrCache>
                <c:ptCount val="5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f>Aruandesse2014!$F$7:$F$11</c:f>
              <c:numCache>
                <c:formatCode>0%</c:formatCode>
                <c:ptCount val="5"/>
                <c:pt idx="0">
                  <c:v>0.8080357142857143</c:v>
                </c:pt>
                <c:pt idx="1">
                  <c:v>0.8571428571428571</c:v>
                </c:pt>
                <c:pt idx="2">
                  <c:v>0.82222222222222219</c:v>
                </c:pt>
                <c:pt idx="3">
                  <c:v>0.73913043478260865</c:v>
                </c:pt>
                <c:pt idx="4">
                  <c:v>0.73913043478260865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67C-4501-8320-4B01981F6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64415120"/>
        <c:axId val="264429120"/>
      </c:barChart>
      <c:lineChart>
        <c:grouping val="standard"/>
        <c:varyColors val="0"/>
        <c:ser>
          <c:idx val="2"/>
          <c:order val="1"/>
          <c:tx>
            <c:v>2014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Aruandesse2014!$A$7:$C$11</c:f>
              <c:multiLvlStrCache>
                <c:ptCount val="5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f>Aruandesse2014!$G$7:$G$11</c:f>
              <c:numCache>
                <c:formatCode>0%</c:formatCode>
                <c:ptCount val="5"/>
                <c:pt idx="0">
                  <c:v>0.81656804733727806</c:v>
                </c:pt>
                <c:pt idx="1">
                  <c:v>0.81656804733727806</c:v>
                </c:pt>
                <c:pt idx="2">
                  <c:v>0.81656804733727806</c:v>
                </c:pt>
                <c:pt idx="3">
                  <c:v>0.81656804733727806</c:v>
                </c:pt>
                <c:pt idx="4">
                  <c:v>0.81656804733727806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67C-4501-8320-4B01981F6D59}"/>
            </c:ext>
          </c:extLst>
        </c:ser>
        <c:ser>
          <c:idx val="0"/>
          <c:order val="2"/>
          <c:tx>
            <c:v>Indikaatori eesmärk</c:v>
          </c:tx>
          <c:marker>
            <c:symbol val="none"/>
          </c:marker>
          <c:cat>
            <c:multiLvlStrRef>
              <c:f>Aruandesse2014!$A$7:$C$11</c:f>
              <c:multiLvlStrCache>
                <c:ptCount val="5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f>Aruandesse2014!$H$7:$H$11</c:f>
              <c:numCache>
                <c:formatCode>0%</c:formatCode>
                <c:ptCount val="5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F41-4BB4-8476-B5470E4F4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415120"/>
        <c:axId val="264429120"/>
      </c:lineChart>
      <c:catAx>
        <c:axId val="26441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64429120"/>
        <c:crosses val="autoZero"/>
        <c:auto val="1"/>
        <c:lblAlgn val="ctr"/>
        <c:lblOffset val="100"/>
        <c:noMultiLvlLbl val="0"/>
      </c:catAx>
      <c:valAx>
        <c:axId val="264429120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64415120"/>
        <c:crosses val="autoZero"/>
        <c:crossBetween val="between"/>
        <c:minorUnit val="5.000000000000001E-2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7.6918252748809915E-3"/>
          <c:y val="0.84882424503706799"/>
          <c:w val="0.97966053323796531"/>
          <c:h val="0.14326288589245834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9525</xdr:colOff>
      <xdr:row>28</xdr:row>
      <xdr:rowOff>68580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4276725" cy="519684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1" i="0" u="none" strike="noStrike" kern="0" cap="none" spc="0" normalizeH="0" baseline="0" noProof="0">
              <a:ln>
                <a:noFill/>
              </a:ln>
              <a:solidFill>
                <a:srgbClr val="5B9BD5">
                  <a:lumMod val="75000"/>
                </a:srgbClr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Rinnavähi indikaator 3: Invasiivse rinnavähiga patisentide osakaal, kes on saanud postoperatsiivset kiiritusravi rinnanäärmele pärast rinda säilitavat operatsiooni.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1" i="0" u="none" strike="noStrike" kern="0" cap="none" spc="0" normalizeH="0" baseline="0" noProof="0">
              <a:ln>
                <a:noFill/>
              </a:ln>
              <a:solidFill>
                <a:srgbClr val="5B9BD5">
                  <a:lumMod val="75000"/>
                </a:srgbClr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Nimetus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navasiivse rinnavähiga patisentide osakaal, kes on saanud postoperatsiivset kiiritusravi rinnanäärmele 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pärast 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rinda säilitavat operatsiooni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rgbClr val="5B9BD5">
                  <a:lumMod val="75000"/>
                </a:srgbClr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Andmete kirjeldus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Arve p</a:t>
          </a:r>
          <a:r>
            <a:rPr kumimoji="0" lang="en-US" sz="12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eriood: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01.01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.–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31.12.201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8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Ravitüüp: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statsionaarne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Rinnavähi d</a:t>
          </a:r>
          <a:r>
            <a:rPr kumimoji="0" lang="en-US" sz="12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iagnoos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RHK10 koodid C50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–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C50.9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Kõik rinnavähi diagnoosiga patsiendid, kelle on teostatud rinda säilitav operatsioon (kõik HAB koodid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 HAB00,HAB10, HAB20, HAB30, HAB40, HAB99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Rinnavähi diagnoosiga patsientide osakaal, kes on saanud adjuvantset rinna kiiritusravi RHK10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C50–C50.9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kood ja Z51.0 kombinatsioonis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(kuni 10 kuud peale operatsiooni- kiirutusravi raviarve algus kuni 31.10.2019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Tulemused kajastuvad patsiendi operatsiooni teostanud raviasutuse põhiselt, sõltumata, millises raviasutuses tal on kiiritusravi arve.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Eesmärk: 95%</a:t>
          </a:r>
          <a:b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endParaRPr kumimoji="0" lang="et-EE" sz="1200" b="1" i="0" u="none" strike="noStrike" kern="0" cap="none" spc="0" normalizeH="0" baseline="0" noProof="0">
            <a:ln>
              <a:noFill/>
            </a:ln>
            <a:solidFill>
              <a:srgbClr val="5B9BD5">
                <a:lumMod val="75000"/>
              </a:srgbClr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1" i="0" u="none" strike="noStrike" kern="0" cap="none" spc="0" normalizeH="0" baseline="0" noProof="0">
              <a:ln>
                <a:noFill/>
              </a:ln>
              <a:solidFill>
                <a:srgbClr val="5B9BD5">
                  <a:lumMod val="75000"/>
                </a:srgbClr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Faili  kirjeldus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Lehel </a:t>
          </a:r>
          <a:r>
            <a:rPr kumimoji="0" lang="et-EE" sz="12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"Aruandesse"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on aruandes oleva indikaatori joonis koos andmetega.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400047</xdr:colOff>
      <xdr:row>1</xdr:row>
      <xdr:rowOff>133350</xdr:rowOff>
    </xdr:from>
    <xdr:to>
      <xdr:col>15</xdr:col>
      <xdr:colOff>257175</xdr:colOff>
      <xdr:row>21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4D19D9-55F5-4886-B9BC-71295EB913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400047</xdr:colOff>
      <xdr:row>1</xdr:row>
      <xdr:rowOff>133350</xdr:rowOff>
    </xdr:from>
    <xdr:to>
      <xdr:col>15</xdr:col>
      <xdr:colOff>257175</xdr:colOff>
      <xdr:row>21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36C807-2B7D-4D43-931C-8150D68471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161922</xdr:colOff>
      <xdr:row>1</xdr:row>
      <xdr:rowOff>85725</xdr:rowOff>
    </xdr:from>
    <xdr:to>
      <xdr:col>14</xdr:col>
      <xdr:colOff>457200</xdr:colOff>
      <xdr:row>19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166A37-D84C-4B5F-9431-19A411E0CA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85723</xdr:colOff>
      <xdr:row>1</xdr:row>
      <xdr:rowOff>76200</xdr:rowOff>
    </xdr:from>
    <xdr:to>
      <xdr:col>15</xdr:col>
      <xdr:colOff>38100</xdr:colOff>
      <xdr:row>19</xdr:row>
      <xdr:rowOff>152400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304799</xdr:colOff>
      <xdr:row>1</xdr:row>
      <xdr:rowOff>152398</xdr:rowOff>
    </xdr:from>
    <xdr:to>
      <xdr:col>13</xdr:col>
      <xdr:colOff>400050</xdr:colOff>
      <xdr:row>19</xdr:row>
      <xdr:rowOff>161924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workbookViewId="0">
      <selection activeCell="E32" sqref="E32"/>
    </sheetView>
  </sheetViews>
  <sheetFormatPr defaultRowHeight="14.5" x14ac:dyDescent="0.35"/>
  <sheetData>
    <row r="1" spans="11:11" x14ac:dyDescent="0.35">
      <c r="K1" s="24"/>
    </row>
    <row r="2" spans="11:11" x14ac:dyDescent="0.35">
      <c r="K2" s="24"/>
    </row>
    <row r="3" spans="11:11" x14ac:dyDescent="0.35">
      <c r="K3" s="24"/>
    </row>
    <row r="4" spans="11:11" x14ac:dyDescent="0.35">
      <c r="K4" s="24"/>
    </row>
    <row r="5" spans="11:11" x14ac:dyDescent="0.35">
      <c r="K5" s="24"/>
    </row>
    <row r="6" spans="11:11" x14ac:dyDescent="0.35">
      <c r="K6" s="24"/>
    </row>
    <row r="7" spans="11:11" x14ac:dyDescent="0.35">
      <c r="K7" s="24"/>
    </row>
    <row r="23" spans="1:9" ht="15" customHeight="1" x14ac:dyDescent="0.35">
      <c r="A23" s="22"/>
      <c r="B23" s="23"/>
      <c r="C23" s="23"/>
      <c r="D23" s="23"/>
      <c r="E23" s="23"/>
      <c r="F23" s="23"/>
      <c r="G23" s="23"/>
      <c r="H23" s="23"/>
      <c r="I23" s="23"/>
    </row>
    <row r="24" spans="1:9" x14ac:dyDescent="0.35">
      <c r="A24" s="23"/>
      <c r="B24" s="23"/>
      <c r="C24" s="23"/>
      <c r="D24" s="23"/>
      <c r="E24" s="23"/>
      <c r="F24" s="23"/>
      <c r="G24" s="23"/>
      <c r="H24" s="23"/>
      <c r="I24" s="23"/>
    </row>
    <row r="25" spans="1:9" x14ac:dyDescent="0.35">
      <c r="A25" s="23"/>
      <c r="B25" s="23"/>
      <c r="C25" s="23"/>
      <c r="D25" s="23"/>
      <c r="E25" s="23"/>
      <c r="F25" s="23"/>
      <c r="G25" s="23"/>
      <c r="H25" s="23"/>
      <c r="I25" s="23"/>
    </row>
    <row r="26" spans="1:9" x14ac:dyDescent="0.35">
      <c r="A26" s="23"/>
      <c r="B26" s="23"/>
      <c r="C26" s="23"/>
      <c r="D26" s="23"/>
      <c r="E26" s="23"/>
      <c r="F26" s="23"/>
      <c r="G26" s="23"/>
      <c r="H26" s="23"/>
      <c r="I26" s="23"/>
    </row>
    <row r="27" spans="1:9" x14ac:dyDescent="0.35">
      <c r="A27" s="23"/>
      <c r="B27" s="23"/>
      <c r="C27" s="23"/>
      <c r="D27" s="23"/>
      <c r="E27" s="23"/>
      <c r="F27" s="23"/>
      <c r="G27" s="23"/>
      <c r="H27" s="23"/>
      <c r="I27" s="23"/>
    </row>
    <row r="28" spans="1:9" x14ac:dyDescent="0.35">
      <c r="A28" s="23"/>
      <c r="B28" s="23"/>
      <c r="C28" s="23"/>
      <c r="D28" s="23"/>
      <c r="E28" s="23"/>
      <c r="F28" s="23"/>
      <c r="G28" s="23"/>
      <c r="H28" s="23"/>
      <c r="I28" s="23"/>
    </row>
    <row r="29" spans="1:9" x14ac:dyDescent="0.35">
      <c r="A29" s="23"/>
      <c r="B29" s="23"/>
      <c r="C29" s="23"/>
      <c r="D29" s="23"/>
      <c r="E29" s="23"/>
      <c r="F29" s="23"/>
      <c r="G29" s="23"/>
      <c r="H29" s="23"/>
      <c r="I29" s="23"/>
    </row>
    <row r="30" spans="1:9" x14ac:dyDescent="0.35">
      <c r="A30" s="23"/>
      <c r="B30" s="23"/>
      <c r="C30" s="23"/>
      <c r="D30" s="23"/>
      <c r="E30" s="23"/>
      <c r="F30" s="23"/>
      <c r="G30" s="23"/>
      <c r="H30" s="23"/>
      <c r="I30" s="23"/>
    </row>
    <row r="31" spans="1:9" x14ac:dyDescent="0.35">
      <c r="A31" s="23"/>
      <c r="B31" s="23"/>
      <c r="C31" s="23"/>
      <c r="D31" s="23"/>
      <c r="E31" s="23"/>
      <c r="F31" s="23"/>
      <c r="G31" s="23"/>
      <c r="H31" s="23"/>
      <c r="I31" s="2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93DB3-58A9-48C1-91D7-B796C0431080}">
  <dimension ref="A1:S23"/>
  <sheetViews>
    <sheetView tabSelected="1" workbookViewId="0">
      <selection activeCell="D20" sqref="D20"/>
    </sheetView>
  </sheetViews>
  <sheetFormatPr defaultRowHeight="14.5" x14ac:dyDescent="0.35"/>
  <cols>
    <col min="1" max="1" width="19.08984375" customWidth="1"/>
    <col min="2" max="2" width="20.36328125" customWidth="1"/>
    <col min="3" max="3" width="24.36328125" customWidth="1"/>
    <col min="4" max="4" width="25.08984375" customWidth="1"/>
    <col min="5" max="5" width="17.08984375" customWidth="1"/>
    <col min="6" max="6" width="9" customWidth="1"/>
    <col min="7" max="7" width="7.453125" customWidth="1"/>
    <col min="8" max="8" width="21.08984375" customWidth="1"/>
  </cols>
  <sheetData>
    <row r="1" spans="1:19" ht="15" customHeight="1" x14ac:dyDescent="0.35">
      <c r="A1" s="32" t="s">
        <v>10</v>
      </c>
      <c r="B1" s="34"/>
      <c r="C1" s="34"/>
      <c r="D1" s="34"/>
      <c r="E1" s="34"/>
      <c r="F1" s="34"/>
      <c r="G1" s="34"/>
      <c r="H1" s="34"/>
      <c r="I1" s="34"/>
      <c r="J1" s="34"/>
      <c r="K1" s="14"/>
      <c r="L1" s="14"/>
      <c r="M1" s="14"/>
      <c r="N1" s="14"/>
      <c r="O1" s="3"/>
      <c r="P1" s="3"/>
      <c r="Q1" s="3"/>
      <c r="R1" s="3"/>
      <c r="S1" s="3"/>
    </row>
    <row r="2" spans="1:19" ht="15" customHeight="1" x14ac:dyDescent="0.3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3"/>
      <c r="P2" s="3"/>
      <c r="Q2" s="3"/>
      <c r="R2" s="3"/>
      <c r="S2" s="3"/>
    </row>
    <row r="3" spans="1:19" ht="15" customHeight="1" x14ac:dyDescent="0.35">
      <c r="A3" s="40" t="s">
        <v>1</v>
      </c>
      <c r="B3" s="43" t="s">
        <v>31</v>
      </c>
      <c r="C3" s="43" t="s">
        <v>32</v>
      </c>
      <c r="D3" s="43" t="s">
        <v>34</v>
      </c>
      <c r="E3" s="43" t="s">
        <v>33</v>
      </c>
      <c r="F3" s="17"/>
      <c r="G3" s="18"/>
      <c r="H3" s="10"/>
    </row>
    <row r="4" spans="1:19" ht="15" customHeight="1" x14ac:dyDescent="0.35">
      <c r="A4" s="41"/>
      <c r="B4" s="43"/>
      <c r="C4" s="43"/>
      <c r="D4" s="43"/>
      <c r="E4" s="43"/>
      <c r="F4" s="17"/>
      <c r="G4" s="18"/>
      <c r="H4" s="10"/>
    </row>
    <row r="5" spans="1:19" x14ac:dyDescent="0.35">
      <c r="A5" s="41"/>
      <c r="B5" s="43"/>
      <c r="C5" s="43"/>
      <c r="D5" s="43"/>
      <c r="E5" s="43"/>
      <c r="F5" s="17"/>
      <c r="G5" s="18"/>
      <c r="H5" s="10"/>
    </row>
    <row r="6" spans="1:19" ht="77.25" customHeight="1" x14ac:dyDescent="0.35">
      <c r="A6" s="42"/>
      <c r="B6" s="43"/>
      <c r="C6" s="43"/>
      <c r="D6" s="43"/>
      <c r="E6" s="43"/>
      <c r="F6" s="17"/>
      <c r="G6" s="18"/>
      <c r="H6" s="37" t="s">
        <v>15</v>
      </c>
      <c r="I6" s="37" t="s">
        <v>16</v>
      </c>
      <c r="J6" s="37" t="s">
        <v>17</v>
      </c>
      <c r="K6" s="37" t="s">
        <v>18</v>
      </c>
    </row>
    <row r="7" spans="1:19" x14ac:dyDescent="0.35">
      <c r="A7" s="29" t="s">
        <v>19</v>
      </c>
      <c r="B7" s="1">
        <v>225</v>
      </c>
      <c r="C7" s="1">
        <v>182</v>
      </c>
      <c r="D7" s="12">
        <f t="shared" ref="D7:D9" si="0">SUM(C7/B7)</f>
        <v>0.80888888888888888</v>
      </c>
      <c r="E7" s="25" t="str">
        <f>ROUND(H7*100,0)&amp;-ROUND(I7*100,0)&amp;"%"</f>
        <v>75-85%</v>
      </c>
      <c r="F7" s="20">
        <f>$D$10</f>
        <v>0.83741648106904232</v>
      </c>
      <c r="G7" s="19">
        <v>0.95</v>
      </c>
      <c r="H7" s="36">
        <f>(((2*B7*(C7/B7))+3.841443202-(1.95996*SQRT(3.841443202+(4*B7*(C7/B7)*(1-(C7/B7))))))/(2*(B7+3.841443202)))</f>
        <v>0.75249954088195803</v>
      </c>
      <c r="I7" s="36">
        <f>(((2*B7*(C7/B7))+3.841443202+(1.95996*SQRT(3.841443202+(4*B7*(C7/B7)*(1-(C7/B7))))))/(2*(B7+3.841443202)))</f>
        <v>0.85490792017527584</v>
      </c>
      <c r="J7" s="36">
        <f>D7-H7</f>
        <v>5.6389348006930851E-2</v>
      </c>
      <c r="K7" s="36">
        <f>I7-D7</f>
        <v>4.6019031286386958E-2</v>
      </c>
    </row>
    <row r="8" spans="1:19" x14ac:dyDescent="0.35">
      <c r="A8" s="30" t="s">
        <v>20</v>
      </c>
      <c r="B8" s="1">
        <v>167</v>
      </c>
      <c r="C8" s="1">
        <v>144</v>
      </c>
      <c r="D8" s="12">
        <f t="shared" si="0"/>
        <v>0.86227544910179643</v>
      </c>
      <c r="E8" s="25" t="str">
        <f t="shared" ref="E8:E10" si="1">ROUND(H8*100,0)&amp;-ROUND(I8*100,0)&amp;"%"</f>
        <v>80-91%</v>
      </c>
      <c r="F8" s="20">
        <f>$D$10</f>
        <v>0.83741648106904232</v>
      </c>
      <c r="G8" s="19">
        <v>0.95</v>
      </c>
      <c r="H8" s="36">
        <f t="shared" ref="H8:H10" si="2">(((2*B8*(C8/B8))+3.841443202-(1.95996*SQRT(3.841443202+(4*B8*(C8/B8)*(1-(C8/B8))))))/(2*(B8+3.841443202)))</f>
        <v>0.80181655975580213</v>
      </c>
      <c r="I8" s="36">
        <f t="shared" ref="I8:I10" si="3">(((2*B8*(C8/B8))+3.841443202+(1.95996*SQRT(3.841443202+(4*B8*(C8/B8)*(1-(C8/B8))))))/(2*(B8+3.841443202)))</f>
        <v>0.90644250041223728</v>
      </c>
      <c r="J8" s="36">
        <f t="shared" ref="J8:J10" si="4">D8-H8</f>
        <v>6.0458889345994304E-2</v>
      </c>
      <c r="K8" s="36">
        <f t="shared" ref="K8:K10" si="5">I8-D8</f>
        <v>4.4167051310440852E-2</v>
      </c>
    </row>
    <row r="9" spans="1:19" x14ac:dyDescent="0.35">
      <c r="A9" s="30" t="s">
        <v>21</v>
      </c>
      <c r="B9" s="1">
        <v>57</v>
      </c>
      <c r="C9" s="1">
        <v>50</v>
      </c>
      <c r="D9" s="12">
        <f t="shared" si="0"/>
        <v>0.8771929824561403</v>
      </c>
      <c r="E9" s="25" t="str">
        <f t="shared" si="1"/>
        <v>77-94%</v>
      </c>
      <c r="F9" s="20">
        <f>$D$10</f>
        <v>0.83741648106904232</v>
      </c>
      <c r="G9" s="19">
        <v>0.95</v>
      </c>
      <c r="H9" s="36">
        <f t="shared" si="2"/>
        <v>0.76753578244361775</v>
      </c>
      <c r="I9" s="36">
        <f t="shared" si="3"/>
        <v>0.93921931304672857</v>
      </c>
      <c r="J9" s="36">
        <f t="shared" si="4"/>
        <v>0.10965720001252255</v>
      </c>
      <c r="K9" s="36">
        <f t="shared" si="5"/>
        <v>6.2026330590588263E-2</v>
      </c>
    </row>
    <row r="10" spans="1:19" x14ac:dyDescent="0.35">
      <c r="A10" s="11" t="s">
        <v>9</v>
      </c>
      <c r="B10" s="11">
        <f>SUM(B7:B9)</f>
        <v>449</v>
      </c>
      <c r="C10" s="11">
        <f>SUM(C7:C9)</f>
        <v>376</v>
      </c>
      <c r="D10" s="13">
        <f>SUM(C10/B10)</f>
        <v>0.83741648106904232</v>
      </c>
      <c r="E10" s="26" t="str">
        <f t="shared" si="1"/>
        <v>80-87%</v>
      </c>
      <c r="F10" s="16"/>
      <c r="G10" s="15"/>
      <c r="H10" s="36">
        <f t="shared" si="2"/>
        <v>0.8004491860822025</v>
      </c>
      <c r="I10" s="36">
        <f t="shared" si="3"/>
        <v>0.86865918407383946</v>
      </c>
      <c r="J10" s="36">
        <f t="shared" si="4"/>
        <v>3.6967294986839816E-2</v>
      </c>
      <c r="K10" s="36">
        <f t="shared" si="5"/>
        <v>3.1242703004797145E-2</v>
      </c>
    </row>
    <row r="11" spans="1:19" x14ac:dyDescent="0.35">
      <c r="A11" s="5"/>
      <c r="B11" s="6"/>
      <c r="C11" s="6"/>
      <c r="D11" s="6"/>
      <c r="E11" s="6"/>
      <c r="F11" s="6"/>
    </row>
    <row r="12" spans="1:19" x14ac:dyDescent="0.35">
      <c r="A12" s="5"/>
      <c r="B12" s="35"/>
      <c r="C12" s="8"/>
      <c r="D12" s="8"/>
      <c r="E12" s="6"/>
      <c r="F12" s="6"/>
    </row>
    <row r="13" spans="1:19" ht="14.25" customHeight="1" x14ac:dyDescent="0.35">
      <c r="A13" s="8"/>
      <c r="B13" s="35"/>
      <c r="C13" s="8"/>
      <c r="D13" s="8"/>
      <c r="E13" s="6"/>
      <c r="F13" s="6"/>
    </row>
    <row r="14" spans="1:19" x14ac:dyDescent="0.35">
      <c r="A14" s="8"/>
      <c r="B14" s="35"/>
      <c r="C14" s="8"/>
      <c r="D14" s="8"/>
      <c r="E14" s="6"/>
      <c r="F14" s="6"/>
    </row>
    <row r="20" spans="2:4" x14ac:dyDescent="0.35">
      <c r="B20" s="35"/>
      <c r="C20" s="8"/>
      <c r="D20" s="8"/>
    </row>
    <row r="21" spans="2:4" x14ac:dyDescent="0.35">
      <c r="B21" s="35"/>
      <c r="C21" s="8"/>
      <c r="D21" s="8"/>
    </row>
    <row r="22" spans="2:4" x14ac:dyDescent="0.35">
      <c r="B22" s="35"/>
      <c r="C22" s="8"/>
      <c r="D22" s="8"/>
    </row>
    <row r="23" spans="2:4" x14ac:dyDescent="0.35">
      <c r="B23" s="38"/>
      <c r="C23" s="39"/>
      <c r="D23" s="39"/>
    </row>
  </sheetData>
  <mergeCells count="5">
    <mergeCell ref="A3:A6"/>
    <mergeCell ref="B3:B6"/>
    <mergeCell ref="C3:C6"/>
    <mergeCell ref="D3:D6"/>
    <mergeCell ref="E3:E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3"/>
  <sheetViews>
    <sheetView workbookViewId="0">
      <selection activeCell="C3" sqref="C3:C6"/>
    </sheetView>
  </sheetViews>
  <sheetFormatPr defaultRowHeight="14.5" x14ac:dyDescent="0.35"/>
  <cols>
    <col min="2" max="2" width="20.36328125" customWidth="1"/>
    <col min="3" max="3" width="24.36328125" customWidth="1"/>
    <col min="4" max="4" width="25.08984375" customWidth="1"/>
    <col min="5" max="5" width="17.08984375" customWidth="1"/>
    <col min="6" max="6" width="9" customWidth="1"/>
    <col min="7" max="7" width="7.453125" customWidth="1"/>
    <col min="8" max="8" width="21.08984375" customWidth="1"/>
  </cols>
  <sheetData>
    <row r="1" spans="1:19" ht="15" customHeight="1" x14ac:dyDescent="0.35">
      <c r="A1" s="32" t="s">
        <v>10</v>
      </c>
      <c r="B1" s="33"/>
      <c r="C1" s="33"/>
      <c r="D1" s="33"/>
      <c r="E1" s="33"/>
      <c r="F1" s="33"/>
      <c r="G1" s="33"/>
      <c r="H1" s="33"/>
      <c r="I1" s="33"/>
      <c r="J1" s="33"/>
      <c r="K1" s="14"/>
      <c r="L1" s="14"/>
      <c r="M1" s="14"/>
      <c r="N1" s="14"/>
      <c r="O1" s="3"/>
      <c r="P1" s="3"/>
      <c r="Q1" s="3"/>
      <c r="R1" s="3"/>
      <c r="S1" s="3"/>
    </row>
    <row r="2" spans="1:19" ht="15" customHeight="1" x14ac:dyDescent="0.3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3"/>
      <c r="P2" s="3"/>
      <c r="Q2" s="3"/>
      <c r="R2" s="3"/>
      <c r="S2" s="3"/>
    </row>
    <row r="3" spans="1:19" ht="15" customHeight="1" x14ac:dyDescent="0.35">
      <c r="A3" s="40" t="s">
        <v>1</v>
      </c>
      <c r="B3" s="43" t="s">
        <v>28</v>
      </c>
      <c r="C3" s="43" t="s">
        <v>29</v>
      </c>
      <c r="D3" s="43" t="s">
        <v>30</v>
      </c>
      <c r="E3" s="43" t="s">
        <v>14</v>
      </c>
      <c r="F3" s="17"/>
      <c r="G3" s="18"/>
      <c r="H3" s="10"/>
    </row>
    <row r="4" spans="1:19" ht="15" customHeight="1" x14ac:dyDescent="0.35">
      <c r="A4" s="41"/>
      <c r="B4" s="43"/>
      <c r="C4" s="43"/>
      <c r="D4" s="43"/>
      <c r="E4" s="43"/>
      <c r="F4" s="17"/>
      <c r="G4" s="18"/>
      <c r="H4" s="10"/>
    </row>
    <row r="5" spans="1:19" x14ac:dyDescent="0.35">
      <c r="A5" s="41"/>
      <c r="B5" s="43"/>
      <c r="C5" s="43"/>
      <c r="D5" s="43"/>
      <c r="E5" s="43"/>
      <c r="F5" s="17"/>
      <c r="G5" s="18"/>
      <c r="H5" s="10"/>
    </row>
    <row r="6" spans="1:19" ht="77.25" customHeight="1" x14ac:dyDescent="0.35">
      <c r="A6" s="42"/>
      <c r="B6" s="43"/>
      <c r="C6" s="43"/>
      <c r="D6" s="43"/>
      <c r="E6" s="43"/>
      <c r="F6" s="17"/>
      <c r="G6" s="18"/>
      <c r="H6" s="37" t="s">
        <v>15</v>
      </c>
      <c r="I6" s="37" t="s">
        <v>16</v>
      </c>
      <c r="J6" s="37" t="s">
        <v>17</v>
      </c>
      <c r="K6" s="37" t="s">
        <v>18</v>
      </c>
    </row>
    <row r="7" spans="1:19" x14ac:dyDescent="0.35">
      <c r="A7" s="29" t="s">
        <v>19</v>
      </c>
      <c r="B7" s="1">
        <v>214</v>
      </c>
      <c r="C7" s="1">
        <v>178</v>
      </c>
      <c r="D7" s="12">
        <f t="shared" ref="D7:D9" si="0">SUM(C7/B7)</f>
        <v>0.83177570093457942</v>
      </c>
      <c r="E7" s="25" t="str">
        <f>ROUND(H7*100,0)&amp;-ROUND(I7*100,0)&amp;"%"</f>
        <v>78-88%</v>
      </c>
      <c r="F7" s="20">
        <f>$D$10</f>
        <v>0.8621553884711779</v>
      </c>
      <c r="G7" s="19">
        <v>0.95</v>
      </c>
      <c r="H7" s="36">
        <f>(((2*B7*(C7/B7))+3.841443202-(1.95996*SQRT(3.841443202+(4*B7*(C7/B7)*(1-(C7/B7))))))/(2*(B7+3.841443202)))</f>
        <v>0.77590830870815808</v>
      </c>
      <c r="I7" s="36">
        <f>(((2*B7*(C7/B7))+3.841443202+(1.95996*SQRT(3.841443202+(4*B7*(C7/B7)*(1-(C7/B7))))))/(2*(B7+3.841443202)))</f>
        <v>0.87594194491105914</v>
      </c>
      <c r="J7" s="36">
        <f>D7-H7</f>
        <v>5.5867392226421342E-2</v>
      </c>
      <c r="K7" s="36">
        <f>I7-D7</f>
        <v>4.4166243976479724E-2</v>
      </c>
    </row>
    <row r="8" spans="1:19" x14ac:dyDescent="0.35">
      <c r="A8" s="30" t="s">
        <v>20</v>
      </c>
      <c r="B8" s="1">
        <v>126</v>
      </c>
      <c r="C8" s="1">
        <v>115</v>
      </c>
      <c r="D8" s="12">
        <f t="shared" si="0"/>
        <v>0.91269841269841268</v>
      </c>
      <c r="E8" s="25" t="str">
        <f t="shared" ref="E8:E10" si="1">ROUND(H8*100,0)&amp;-ROUND(I8*100,0)&amp;"%"</f>
        <v>85-95%</v>
      </c>
      <c r="F8" s="20">
        <f>$D$10</f>
        <v>0.8621553884711779</v>
      </c>
      <c r="G8" s="19">
        <v>0.95</v>
      </c>
      <c r="H8" s="36">
        <f t="shared" ref="H8:H10" si="2">(((2*B8*(C8/B8))+3.841443202-(1.95996*SQRT(3.841443202+(4*B8*(C8/B8)*(1-(C8/B8))))))/(2*(B8+3.841443202)))</f>
        <v>0.85042382576707654</v>
      </c>
      <c r="I8" s="36">
        <f t="shared" ref="I8:I10" si="3">(((2*B8*(C8/B8))+3.841443202+(1.95996*SQRT(3.841443202+(4*B8*(C8/B8)*(1-(C8/B8))))))/(2*(B8+3.841443202)))</f>
        <v>0.95055309989911974</v>
      </c>
      <c r="J8" s="36">
        <f t="shared" ref="J8:J10" si="4">D8-H8</f>
        <v>6.227458693133614E-2</v>
      </c>
      <c r="K8" s="36">
        <f t="shared" ref="K8:K10" si="5">I8-D8</f>
        <v>3.785468720070706E-2</v>
      </c>
    </row>
    <row r="9" spans="1:19" x14ac:dyDescent="0.35">
      <c r="A9" s="30" t="s">
        <v>21</v>
      </c>
      <c r="B9" s="1">
        <v>59</v>
      </c>
      <c r="C9" s="1">
        <v>51</v>
      </c>
      <c r="D9" s="12">
        <f t="shared" si="0"/>
        <v>0.86440677966101698</v>
      </c>
      <c r="E9" s="25" t="str">
        <f t="shared" si="1"/>
        <v>75-93%</v>
      </c>
      <c r="F9" s="20">
        <f>$D$10</f>
        <v>0.8621553884711779</v>
      </c>
      <c r="G9" s="19">
        <v>0.95</v>
      </c>
      <c r="H9" s="36">
        <f t="shared" si="2"/>
        <v>0.75460365485210634</v>
      </c>
      <c r="I9" s="36">
        <f t="shared" si="3"/>
        <v>0.9296581604244637</v>
      </c>
      <c r="J9" s="36">
        <f t="shared" si="4"/>
        <v>0.10980312480891063</v>
      </c>
      <c r="K9" s="36">
        <f t="shared" si="5"/>
        <v>6.525138076344672E-2</v>
      </c>
    </row>
    <row r="10" spans="1:19" x14ac:dyDescent="0.35">
      <c r="A10" s="11" t="s">
        <v>9</v>
      </c>
      <c r="B10" s="11">
        <f>SUM(B7:B9)</f>
        <v>399</v>
      </c>
      <c r="C10" s="11">
        <f>SUM(C7:C9)</f>
        <v>344</v>
      </c>
      <c r="D10" s="13">
        <f>SUM(C10/B10)</f>
        <v>0.8621553884711779</v>
      </c>
      <c r="E10" s="26" t="str">
        <f t="shared" si="1"/>
        <v>82-89%</v>
      </c>
      <c r="F10" s="16"/>
      <c r="G10" s="15"/>
      <c r="H10" s="36">
        <f t="shared" si="2"/>
        <v>0.82486108548502612</v>
      </c>
      <c r="I10" s="36">
        <f t="shared" si="3"/>
        <v>0.89254275882372458</v>
      </c>
      <c r="J10" s="36">
        <f t="shared" si="4"/>
        <v>3.7294302986151773E-2</v>
      </c>
      <c r="K10" s="36">
        <f t="shared" si="5"/>
        <v>3.0387370352546683E-2</v>
      </c>
    </row>
    <row r="11" spans="1:19" x14ac:dyDescent="0.35">
      <c r="A11" s="5"/>
      <c r="B11" s="6"/>
      <c r="C11" s="6"/>
      <c r="D11" s="6"/>
      <c r="E11" s="6"/>
      <c r="F11" s="6"/>
    </row>
    <row r="12" spans="1:19" x14ac:dyDescent="0.35">
      <c r="A12" s="5"/>
      <c r="B12" s="6"/>
      <c r="C12" s="6"/>
      <c r="D12" s="6"/>
      <c r="E12" s="6"/>
      <c r="F12" s="6"/>
    </row>
    <row r="13" spans="1:19" ht="14.25" customHeight="1" x14ac:dyDescent="0.35">
      <c r="A13" s="8"/>
      <c r="B13" s="8"/>
      <c r="C13" s="6"/>
      <c r="D13" s="6"/>
      <c r="E13" s="6"/>
      <c r="F13" s="6"/>
    </row>
    <row r="14" spans="1:19" x14ac:dyDescent="0.35">
      <c r="A14" s="8"/>
      <c r="B14" s="8"/>
      <c r="C14" s="6"/>
      <c r="D14" s="6"/>
      <c r="E14" s="6"/>
      <c r="F14" s="6"/>
    </row>
    <row r="20" spans="2:4" x14ac:dyDescent="0.35">
      <c r="B20" s="35"/>
      <c r="C20" s="8"/>
      <c r="D20" s="8"/>
    </row>
    <row r="21" spans="2:4" x14ac:dyDescent="0.35">
      <c r="B21" s="35"/>
      <c r="C21" s="8"/>
      <c r="D21" s="8"/>
    </row>
    <row r="22" spans="2:4" x14ac:dyDescent="0.35">
      <c r="B22" s="35"/>
      <c r="C22" s="8"/>
      <c r="D22" s="8"/>
    </row>
    <row r="23" spans="2:4" x14ac:dyDescent="0.35">
      <c r="B23" s="38"/>
      <c r="C23" s="39"/>
      <c r="D23" s="39"/>
    </row>
  </sheetData>
  <mergeCells count="5">
    <mergeCell ref="A3:A6"/>
    <mergeCell ref="B3:B6"/>
    <mergeCell ref="C3:C6"/>
    <mergeCell ref="D3:D6"/>
    <mergeCell ref="E3:E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4"/>
  <sheetViews>
    <sheetView workbookViewId="0">
      <selection activeCell="C3" sqref="C3:C6"/>
    </sheetView>
  </sheetViews>
  <sheetFormatPr defaultRowHeight="14.5" x14ac:dyDescent="0.35"/>
  <cols>
    <col min="2" max="2" width="20.36328125" customWidth="1"/>
    <col min="3" max="3" width="24.36328125" customWidth="1"/>
    <col min="4" max="4" width="25.08984375" customWidth="1"/>
    <col min="5" max="5" width="17.08984375" customWidth="1"/>
    <col min="6" max="6" width="9" customWidth="1"/>
    <col min="7" max="7" width="7.453125" customWidth="1"/>
    <col min="8" max="8" width="21.08984375" customWidth="1"/>
  </cols>
  <sheetData>
    <row r="1" spans="1:19" ht="15" customHeight="1" x14ac:dyDescent="0.35">
      <c r="A1" s="32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14"/>
      <c r="L1" s="14"/>
      <c r="M1" s="14"/>
      <c r="N1" s="14"/>
      <c r="O1" s="3"/>
      <c r="P1" s="3"/>
      <c r="Q1" s="3"/>
      <c r="R1" s="3"/>
      <c r="S1" s="3"/>
    </row>
    <row r="2" spans="1:19" ht="15" customHeight="1" x14ac:dyDescent="0.3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3"/>
      <c r="P2" s="3"/>
      <c r="Q2" s="3"/>
      <c r="R2" s="3"/>
      <c r="S2" s="3"/>
    </row>
    <row r="3" spans="1:19" ht="15" customHeight="1" x14ac:dyDescent="0.35">
      <c r="A3" s="40" t="s">
        <v>1</v>
      </c>
      <c r="B3" s="43" t="s">
        <v>22</v>
      </c>
      <c r="C3" s="43" t="s">
        <v>23</v>
      </c>
      <c r="D3" s="43" t="s">
        <v>27</v>
      </c>
      <c r="E3" s="43" t="s">
        <v>14</v>
      </c>
      <c r="F3" s="17"/>
      <c r="G3" s="18"/>
      <c r="H3" s="10"/>
    </row>
    <row r="4" spans="1:19" ht="15" customHeight="1" x14ac:dyDescent="0.35">
      <c r="A4" s="41"/>
      <c r="B4" s="43"/>
      <c r="C4" s="43"/>
      <c r="D4" s="43"/>
      <c r="E4" s="43"/>
      <c r="F4" s="17"/>
      <c r="G4" s="18"/>
      <c r="H4" s="10"/>
    </row>
    <row r="5" spans="1:19" x14ac:dyDescent="0.35">
      <c r="A5" s="41"/>
      <c r="B5" s="43"/>
      <c r="C5" s="43"/>
      <c r="D5" s="43"/>
      <c r="E5" s="43"/>
      <c r="F5" s="17"/>
      <c r="G5" s="18"/>
      <c r="H5" s="10"/>
    </row>
    <row r="6" spans="1:19" ht="77.25" customHeight="1" x14ac:dyDescent="0.35">
      <c r="A6" s="42"/>
      <c r="B6" s="43"/>
      <c r="C6" s="43"/>
      <c r="D6" s="43"/>
      <c r="E6" s="43"/>
      <c r="F6" s="17"/>
      <c r="G6" s="18"/>
      <c r="H6" s="27" t="s">
        <v>15</v>
      </c>
      <c r="I6" s="27" t="s">
        <v>16</v>
      </c>
      <c r="J6" s="27" t="s">
        <v>17</v>
      </c>
      <c r="K6" s="27" t="s">
        <v>18</v>
      </c>
    </row>
    <row r="7" spans="1:19" x14ac:dyDescent="0.35">
      <c r="A7" s="29" t="s">
        <v>19</v>
      </c>
      <c r="B7" s="1">
        <v>202</v>
      </c>
      <c r="C7" s="1">
        <v>168</v>
      </c>
      <c r="D7" s="12">
        <f t="shared" ref="D7:D9" si="0">SUM(C7/B7)</f>
        <v>0.83168316831683164</v>
      </c>
      <c r="E7" s="25" t="str">
        <f>ROUND(H7*100,0)&amp;-ROUND(I7*100,0)&amp;"%"</f>
        <v>77-88%</v>
      </c>
      <c r="F7" s="20">
        <f>$D$10</f>
        <v>0.84324324324324329</v>
      </c>
      <c r="G7" s="19">
        <v>0.95</v>
      </c>
      <c r="H7" s="28">
        <v>0.77400000000000002</v>
      </c>
      <c r="I7" s="28">
        <v>0.877</v>
      </c>
      <c r="J7" s="28">
        <f>D7-H7</f>
        <v>5.7683168316831623E-2</v>
      </c>
      <c r="K7" s="28">
        <f>I7-D7</f>
        <v>4.5316831683168357E-2</v>
      </c>
    </row>
    <row r="8" spans="1:19" x14ac:dyDescent="0.35">
      <c r="A8" s="30" t="s">
        <v>20</v>
      </c>
      <c r="B8" s="1">
        <v>114</v>
      </c>
      <c r="C8" s="1">
        <v>96</v>
      </c>
      <c r="D8" s="12">
        <f t="shared" si="0"/>
        <v>0.84210526315789469</v>
      </c>
      <c r="E8" s="25" t="str">
        <f t="shared" ref="E8:E10" si="1">ROUND(H8*100,0)&amp;-ROUND(I8*100,0)&amp;"%"</f>
        <v>76-90%</v>
      </c>
      <c r="F8" s="20">
        <f>$D$10</f>
        <v>0.84324324324324329</v>
      </c>
      <c r="G8" s="19">
        <v>0.95</v>
      </c>
      <c r="H8" s="28">
        <v>0.76400000000000001</v>
      </c>
      <c r="I8" s="28">
        <v>0.89800000000000002</v>
      </c>
      <c r="J8" s="28">
        <f t="shared" ref="J8:J10" si="2">D8-H8</f>
        <v>7.8105263157894678E-2</v>
      </c>
      <c r="K8" s="28">
        <f t="shared" ref="K8:K10" si="3">I8-D8</f>
        <v>5.589473684210533E-2</v>
      </c>
    </row>
    <row r="9" spans="1:19" x14ac:dyDescent="0.35">
      <c r="A9" s="30" t="s">
        <v>21</v>
      </c>
      <c r="B9" s="1">
        <v>54</v>
      </c>
      <c r="C9" s="1">
        <v>48</v>
      </c>
      <c r="D9" s="12">
        <f t="shared" si="0"/>
        <v>0.88888888888888884</v>
      </c>
      <c r="E9" s="25" t="str">
        <f t="shared" si="1"/>
        <v>78-95%</v>
      </c>
      <c r="F9" s="20">
        <f>$D$10</f>
        <v>0.84324324324324329</v>
      </c>
      <c r="G9" s="19">
        <v>0.95</v>
      </c>
      <c r="H9" s="28">
        <v>0.77800000000000002</v>
      </c>
      <c r="I9" s="28">
        <v>0.94799999999999995</v>
      </c>
      <c r="J9" s="28">
        <f t="shared" si="2"/>
        <v>0.11088888888888881</v>
      </c>
      <c r="K9" s="28">
        <f t="shared" si="3"/>
        <v>5.9111111111111114E-2</v>
      </c>
    </row>
    <row r="10" spans="1:19" x14ac:dyDescent="0.35">
      <c r="A10" s="11" t="s">
        <v>9</v>
      </c>
      <c r="B10" s="11">
        <f>SUM(B7:B9)</f>
        <v>370</v>
      </c>
      <c r="C10" s="11">
        <f>SUM(C7:C9)</f>
        <v>312</v>
      </c>
      <c r="D10" s="13">
        <f>SUM(C10/B10)</f>
        <v>0.84324324324324329</v>
      </c>
      <c r="E10" s="26" t="str">
        <f t="shared" si="1"/>
        <v>80-88%</v>
      </c>
      <c r="F10" s="16"/>
      <c r="G10" s="15"/>
      <c r="H10" s="28">
        <v>0.80300000000000005</v>
      </c>
      <c r="I10" s="28">
        <v>0.877</v>
      </c>
      <c r="J10" s="28">
        <f t="shared" si="2"/>
        <v>4.0243243243243243E-2</v>
      </c>
      <c r="K10" s="28">
        <f t="shared" si="3"/>
        <v>3.3756756756756712E-2</v>
      </c>
    </row>
    <row r="11" spans="1:19" x14ac:dyDescent="0.35">
      <c r="A11" s="5"/>
      <c r="B11" s="6"/>
      <c r="C11" s="6"/>
      <c r="D11" s="6"/>
      <c r="E11" s="6"/>
      <c r="F11" s="6"/>
    </row>
    <row r="12" spans="1:19" x14ac:dyDescent="0.35">
      <c r="A12" s="5"/>
      <c r="B12" s="6"/>
      <c r="C12" s="6"/>
      <c r="D12" s="6"/>
      <c r="E12" s="6"/>
      <c r="F12" s="6"/>
    </row>
    <row r="13" spans="1:19" ht="14.25" customHeight="1" x14ac:dyDescent="0.35">
      <c r="A13" s="8"/>
      <c r="B13" s="8"/>
      <c r="C13" s="6"/>
      <c r="D13" s="6"/>
      <c r="E13" s="6"/>
      <c r="F13" s="6"/>
    </row>
    <row r="14" spans="1:19" x14ac:dyDescent="0.35">
      <c r="A14" s="8"/>
      <c r="B14" s="8"/>
      <c r="C14" s="6"/>
      <c r="D14" s="6"/>
      <c r="E14" s="6"/>
      <c r="F14" s="6"/>
    </row>
  </sheetData>
  <mergeCells count="5">
    <mergeCell ref="A3:A6"/>
    <mergeCell ref="B3:B6"/>
    <mergeCell ref="C3:C6"/>
    <mergeCell ref="D3:D6"/>
    <mergeCell ref="E3:E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6"/>
  <sheetViews>
    <sheetView workbookViewId="0">
      <selection activeCell="F19" sqref="F19"/>
    </sheetView>
  </sheetViews>
  <sheetFormatPr defaultRowHeight="14.5" x14ac:dyDescent="0.35"/>
  <cols>
    <col min="4" max="4" width="20.36328125" customWidth="1"/>
    <col min="5" max="5" width="24.36328125" customWidth="1"/>
    <col min="6" max="6" width="25.08984375" customWidth="1"/>
    <col min="7" max="7" width="9" customWidth="1"/>
    <col min="8" max="8" width="7.453125" customWidth="1"/>
    <col min="9" max="9" width="21.08984375" customWidth="1"/>
  </cols>
  <sheetData>
    <row r="1" spans="1:20" ht="15" customHeight="1" x14ac:dyDescent="0.35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14"/>
      <c r="M1" s="14"/>
      <c r="N1" s="14"/>
      <c r="O1" s="14"/>
      <c r="P1" s="3"/>
      <c r="Q1" s="3"/>
      <c r="R1" s="3"/>
      <c r="S1" s="3"/>
      <c r="T1" s="3"/>
    </row>
    <row r="2" spans="1:20" ht="15" customHeight="1" x14ac:dyDescent="0.3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3"/>
      <c r="Q2" s="3"/>
      <c r="R2" s="3"/>
      <c r="S2" s="3"/>
      <c r="T2" s="3"/>
    </row>
    <row r="3" spans="1:20" ht="15" customHeight="1" x14ac:dyDescent="0.35">
      <c r="A3" s="52" t="s">
        <v>0</v>
      </c>
      <c r="B3" s="52"/>
      <c r="C3" s="40" t="s">
        <v>1</v>
      </c>
      <c r="D3" s="43" t="s">
        <v>24</v>
      </c>
      <c r="E3" s="43" t="s">
        <v>25</v>
      </c>
      <c r="F3" s="43" t="s">
        <v>26</v>
      </c>
      <c r="G3" s="17"/>
      <c r="H3" s="18"/>
      <c r="I3" s="10"/>
    </row>
    <row r="4" spans="1:20" ht="15" customHeight="1" x14ac:dyDescent="0.35">
      <c r="A4" s="52"/>
      <c r="B4" s="52"/>
      <c r="C4" s="41"/>
      <c r="D4" s="43"/>
      <c r="E4" s="43"/>
      <c r="F4" s="43"/>
      <c r="G4" s="17"/>
      <c r="H4" s="18"/>
      <c r="I4" s="10"/>
    </row>
    <row r="5" spans="1:20" x14ac:dyDescent="0.35">
      <c r="A5" s="52"/>
      <c r="B5" s="52"/>
      <c r="C5" s="41"/>
      <c r="D5" s="43"/>
      <c r="E5" s="43"/>
      <c r="F5" s="43"/>
      <c r="G5" s="17"/>
      <c r="H5" s="18"/>
      <c r="I5" s="10"/>
    </row>
    <row r="6" spans="1:20" ht="27" customHeight="1" x14ac:dyDescent="0.35">
      <c r="A6" s="52"/>
      <c r="B6" s="52"/>
      <c r="C6" s="42"/>
      <c r="D6" s="43"/>
      <c r="E6" s="43"/>
      <c r="F6" s="43"/>
      <c r="G6" s="17"/>
      <c r="H6" s="18"/>
      <c r="I6" s="10"/>
    </row>
    <row r="7" spans="1:20" x14ac:dyDescent="0.35">
      <c r="A7" s="44" t="s">
        <v>2</v>
      </c>
      <c r="B7" s="45"/>
      <c r="C7" s="1" t="s">
        <v>3</v>
      </c>
      <c r="D7" s="1">
        <v>231</v>
      </c>
      <c r="E7" s="1">
        <v>201</v>
      </c>
      <c r="F7" s="12">
        <f t="shared" ref="F7:F12" si="0">SUM(E7/D7)</f>
        <v>0.87012987012987009</v>
      </c>
      <c r="G7" s="20">
        <f t="shared" ref="G7:G11" si="1">$F$12</f>
        <v>0.84084880636604775</v>
      </c>
      <c r="H7" s="19">
        <v>0.95</v>
      </c>
    </row>
    <row r="8" spans="1:20" x14ac:dyDescent="0.35">
      <c r="A8" s="46"/>
      <c r="B8" s="47"/>
      <c r="C8" s="1" t="s">
        <v>4</v>
      </c>
      <c r="D8" s="1">
        <v>109</v>
      </c>
      <c r="E8" s="1">
        <v>88</v>
      </c>
      <c r="F8" s="12">
        <f t="shared" si="0"/>
        <v>0.80733944954128445</v>
      </c>
      <c r="G8" s="20">
        <f t="shared" si="1"/>
        <v>0.84084880636604775</v>
      </c>
      <c r="H8" s="19">
        <v>0.95</v>
      </c>
    </row>
    <row r="9" spans="1:20" x14ac:dyDescent="0.35">
      <c r="A9" s="48"/>
      <c r="B9" s="49"/>
      <c r="C9" s="2" t="s">
        <v>5</v>
      </c>
      <c r="D9" s="2">
        <f>SUM(D7:D8)</f>
        <v>340</v>
      </c>
      <c r="E9" s="2">
        <f>SUM(E7:E8)</f>
        <v>289</v>
      </c>
      <c r="F9" s="13">
        <f t="shared" si="0"/>
        <v>0.85</v>
      </c>
      <c r="G9" s="20">
        <f t="shared" si="1"/>
        <v>0.84084880636604775</v>
      </c>
      <c r="H9" s="19">
        <v>0.95</v>
      </c>
      <c r="I9" s="9"/>
    </row>
    <row r="10" spans="1:20" x14ac:dyDescent="0.35">
      <c r="A10" s="44" t="s">
        <v>6</v>
      </c>
      <c r="B10" s="45"/>
      <c r="C10" s="1" t="s">
        <v>7</v>
      </c>
      <c r="D10" s="1">
        <v>37</v>
      </c>
      <c r="E10" s="1">
        <v>28</v>
      </c>
      <c r="F10" s="12">
        <f t="shared" si="0"/>
        <v>0.7567567567567568</v>
      </c>
      <c r="G10" s="20">
        <f t="shared" si="1"/>
        <v>0.84084880636604775</v>
      </c>
      <c r="H10" s="19">
        <v>0.95</v>
      </c>
    </row>
    <row r="11" spans="1:20" x14ac:dyDescent="0.35">
      <c r="A11" s="48"/>
      <c r="B11" s="49"/>
      <c r="C11" s="2" t="s">
        <v>8</v>
      </c>
      <c r="D11" s="2">
        <f>SUM(D10)</f>
        <v>37</v>
      </c>
      <c r="E11" s="2">
        <f>SUM(E10)</f>
        <v>28</v>
      </c>
      <c r="F11" s="21">
        <f t="shared" si="0"/>
        <v>0.7567567567567568</v>
      </c>
      <c r="G11" s="20">
        <f t="shared" si="1"/>
        <v>0.84084880636604775</v>
      </c>
      <c r="H11" s="19">
        <v>0.95</v>
      </c>
    </row>
    <row r="12" spans="1:20" x14ac:dyDescent="0.35">
      <c r="A12" s="50" t="s">
        <v>9</v>
      </c>
      <c r="B12" s="50"/>
      <c r="C12" s="11"/>
      <c r="D12" s="11">
        <f>SUM(D11,D9)</f>
        <v>377</v>
      </c>
      <c r="E12" s="11">
        <f>SUM(E11,E9)</f>
        <v>317</v>
      </c>
      <c r="F12" s="13">
        <f t="shared" si="0"/>
        <v>0.84084880636604775</v>
      </c>
      <c r="G12" s="16"/>
      <c r="H12" s="15"/>
    </row>
    <row r="13" spans="1:20" x14ac:dyDescent="0.35">
      <c r="A13" s="4"/>
      <c r="B13" s="4"/>
      <c r="C13" s="5"/>
      <c r="D13" s="6"/>
      <c r="E13" s="6"/>
      <c r="F13" s="6"/>
      <c r="G13" s="6"/>
    </row>
    <row r="14" spans="1:20" x14ac:dyDescent="0.35">
      <c r="A14" s="4"/>
      <c r="B14" s="4"/>
      <c r="C14" s="5"/>
      <c r="D14" s="6"/>
      <c r="E14" s="6"/>
      <c r="F14" s="6"/>
      <c r="G14" s="6"/>
    </row>
    <row r="15" spans="1:20" ht="14.25" customHeight="1" x14ac:dyDescent="0.35">
      <c r="A15" s="4"/>
      <c r="B15" s="4"/>
      <c r="C15" s="5"/>
      <c r="E15" s="6"/>
      <c r="F15" s="6"/>
      <c r="G15" s="6"/>
    </row>
    <row r="16" spans="1:20" x14ac:dyDescent="0.35">
      <c r="A16" s="4"/>
      <c r="B16" s="4"/>
      <c r="C16" s="5"/>
      <c r="E16" s="6"/>
      <c r="F16" s="6"/>
      <c r="G16" s="6"/>
    </row>
  </sheetData>
  <mergeCells count="9">
    <mergeCell ref="A7:B9"/>
    <mergeCell ref="A10:B11"/>
    <mergeCell ref="A12:B12"/>
    <mergeCell ref="A1:K1"/>
    <mergeCell ref="A3:B6"/>
    <mergeCell ref="C3:C6"/>
    <mergeCell ref="D3:D6"/>
    <mergeCell ref="E3:E6"/>
    <mergeCell ref="F3:F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6"/>
  <sheetViews>
    <sheetView workbookViewId="0">
      <selection activeCell="F34" sqref="F34"/>
    </sheetView>
  </sheetViews>
  <sheetFormatPr defaultRowHeight="14.5" x14ac:dyDescent="0.35"/>
  <cols>
    <col min="4" max="4" width="20.36328125" customWidth="1"/>
    <col min="5" max="5" width="24" customWidth="1"/>
    <col min="6" max="6" width="25.08984375" customWidth="1"/>
    <col min="7" max="7" width="9" customWidth="1"/>
    <col min="8" max="8" width="7.453125" customWidth="1"/>
    <col min="9" max="9" width="21.08984375" customWidth="1"/>
  </cols>
  <sheetData>
    <row r="1" spans="1:20" ht="15" customHeight="1" x14ac:dyDescent="0.35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14"/>
      <c r="M1" s="14"/>
      <c r="N1" s="14"/>
      <c r="O1" s="14"/>
      <c r="P1" s="3"/>
      <c r="Q1" s="3"/>
      <c r="R1" s="3"/>
      <c r="S1" s="3"/>
      <c r="T1" s="3"/>
    </row>
    <row r="2" spans="1:20" ht="15" customHeight="1" x14ac:dyDescent="0.3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3"/>
      <c r="Q2" s="3"/>
      <c r="R2" s="3"/>
      <c r="S2" s="3"/>
      <c r="T2" s="3"/>
    </row>
    <row r="3" spans="1:20" ht="15" customHeight="1" x14ac:dyDescent="0.35">
      <c r="A3" s="52" t="s">
        <v>0</v>
      </c>
      <c r="B3" s="52"/>
      <c r="C3" s="40" t="s">
        <v>1</v>
      </c>
      <c r="D3" s="43" t="s">
        <v>11</v>
      </c>
      <c r="E3" s="43" t="s">
        <v>12</v>
      </c>
      <c r="F3" s="43" t="s">
        <v>13</v>
      </c>
      <c r="G3" s="17"/>
      <c r="H3" s="18"/>
      <c r="I3" s="10"/>
    </row>
    <row r="4" spans="1:20" ht="15" customHeight="1" x14ac:dyDescent="0.35">
      <c r="A4" s="52"/>
      <c r="B4" s="52"/>
      <c r="C4" s="41"/>
      <c r="D4" s="43"/>
      <c r="E4" s="43"/>
      <c r="F4" s="43"/>
      <c r="G4" s="17"/>
      <c r="H4" s="18"/>
      <c r="I4" s="10"/>
    </row>
    <row r="5" spans="1:20" x14ac:dyDescent="0.35">
      <c r="A5" s="52"/>
      <c r="B5" s="52"/>
      <c r="C5" s="41"/>
      <c r="D5" s="43"/>
      <c r="E5" s="43"/>
      <c r="F5" s="43"/>
      <c r="G5" s="17"/>
      <c r="H5" s="18"/>
      <c r="I5" s="10"/>
    </row>
    <row r="6" spans="1:20" ht="27" customHeight="1" x14ac:dyDescent="0.35">
      <c r="A6" s="52"/>
      <c r="B6" s="52"/>
      <c r="C6" s="42"/>
      <c r="D6" s="43"/>
      <c r="E6" s="43"/>
      <c r="F6" s="43"/>
      <c r="G6" s="17"/>
      <c r="H6" s="18"/>
      <c r="I6" s="10"/>
    </row>
    <row r="7" spans="1:20" x14ac:dyDescent="0.35">
      <c r="A7" s="44" t="s">
        <v>2</v>
      </c>
      <c r="B7" s="45"/>
      <c r="C7" s="1" t="s">
        <v>3</v>
      </c>
      <c r="D7" s="1">
        <v>224</v>
      </c>
      <c r="E7" s="1">
        <v>181</v>
      </c>
      <c r="F7" s="12">
        <f t="shared" ref="F7:F12" si="0">SUM(E7/D7)</f>
        <v>0.8080357142857143</v>
      </c>
      <c r="G7" s="20">
        <f>$F$12</f>
        <v>0.81656804733727806</v>
      </c>
      <c r="H7" s="19">
        <v>0.95</v>
      </c>
    </row>
    <row r="8" spans="1:20" x14ac:dyDescent="0.35">
      <c r="A8" s="46"/>
      <c r="B8" s="47"/>
      <c r="C8" s="1" t="s">
        <v>4</v>
      </c>
      <c r="D8" s="1">
        <v>91</v>
      </c>
      <c r="E8" s="1">
        <v>78</v>
      </c>
      <c r="F8" s="12">
        <f t="shared" si="0"/>
        <v>0.8571428571428571</v>
      </c>
      <c r="G8" s="20">
        <f t="shared" ref="G8:G11" si="1">$F$12</f>
        <v>0.81656804733727806</v>
      </c>
      <c r="H8" s="19">
        <v>0.95</v>
      </c>
    </row>
    <row r="9" spans="1:20" x14ac:dyDescent="0.35">
      <c r="A9" s="48"/>
      <c r="B9" s="49"/>
      <c r="C9" s="2" t="s">
        <v>5</v>
      </c>
      <c r="D9" s="2">
        <f>SUM(D7:D8)</f>
        <v>315</v>
      </c>
      <c r="E9" s="2">
        <f>SUM(E7:E8)</f>
        <v>259</v>
      </c>
      <c r="F9" s="13">
        <f t="shared" si="0"/>
        <v>0.82222222222222219</v>
      </c>
      <c r="G9" s="20">
        <f t="shared" si="1"/>
        <v>0.81656804733727806</v>
      </c>
      <c r="H9" s="19">
        <v>0.95</v>
      </c>
      <c r="I9" s="9"/>
    </row>
    <row r="10" spans="1:20" x14ac:dyDescent="0.35">
      <c r="A10" s="44" t="s">
        <v>6</v>
      </c>
      <c r="B10" s="45"/>
      <c r="C10" s="1" t="s">
        <v>7</v>
      </c>
      <c r="D10" s="1">
        <v>23</v>
      </c>
      <c r="E10" s="1">
        <v>17</v>
      </c>
      <c r="F10" s="12">
        <f t="shared" si="0"/>
        <v>0.73913043478260865</v>
      </c>
      <c r="G10" s="20">
        <f t="shared" si="1"/>
        <v>0.81656804733727806</v>
      </c>
      <c r="H10" s="19">
        <v>0.95</v>
      </c>
    </row>
    <row r="11" spans="1:20" x14ac:dyDescent="0.35">
      <c r="A11" s="48"/>
      <c r="B11" s="49"/>
      <c r="C11" s="2" t="s">
        <v>8</v>
      </c>
      <c r="D11" s="2">
        <f>SUM(D10)</f>
        <v>23</v>
      </c>
      <c r="E11" s="2">
        <f>SUM(E10)</f>
        <v>17</v>
      </c>
      <c r="F11" s="21">
        <f t="shared" si="0"/>
        <v>0.73913043478260865</v>
      </c>
      <c r="G11" s="20">
        <f t="shared" si="1"/>
        <v>0.81656804733727806</v>
      </c>
      <c r="H11" s="19">
        <v>0.95</v>
      </c>
    </row>
    <row r="12" spans="1:20" x14ac:dyDescent="0.35">
      <c r="A12" s="50" t="s">
        <v>9</v>
      </c>
      <c r="B12" s="50"/>
      <c r="C12" s="11"/>
      <c r="D12" s="11">
        <f>SUM(D11,D9)</f>
        <v>338</v>
      </c>
      <c r="E12" s="11">
        <f>SUM(E11,E9)</f>
        <v>276</v>
      </c>
      <c r="F12" s="13">
        <f t="shared" si="0"/>
        <v>0.81656804733727806</v>
      </c>
      <c r="G12" s="16"/>
      <c r="H12" s="15"/>
    </row>
    <row r="13" spans="1:20" x14ac:dyDescent="0.35">
      <c r="A13" s="4"/>
      <c r="B13" s="4"/>
      <c r="C13" s="5"/>
      <c r="D13" s="6"/>
      <c r="E13" s="6"/>
      <c r="F13" s="6"/>
      <c r="G13" s="6"/>
    </row>
    <row r="14" spans="1:20" x14ac:dyDescent="0.35">
      <c r="A14" s="4"/>
      <c r="B14" s="4"/>
      <c r="C14" s="5"/>
      <c r="D14" s="6"/>
      <c r="E14" s="6"/>
      <c r="F14" s="6"/>
      <c r="G14" s="6"/>
    </row>
    <row r="15" spans="1:20" ht="14.25" customHeight="1" x14ac:dyDescent="0.35">
      <c r="A15" s="4"/>
      <c r="B15" s="4"/>
      <c r="C15" s="5"/>
      <c r="E15" s="6"/>
      <c r="F15" s="6"/>
      <c r="G15" s="6"/>
    </row>
    <row r="16" spans="1:20" x14ac:dyDescent="0.35">
      <c r="A16" s="4"/>
      <c r="B16" s="4"/>
      <c r="C16" s="5"/>
      <c r="E16" s="6"/>
      <c r="F16" s="6"/>
      <c r="G16" s="6"/>
    </row>
  </sheetData>
  <mergeCells count="9">
    <mergeCell ref="A1:K1"/>
    <mergeCell ref="A7:B9"/>
    <mergeCell ref="A10:B11"/>
    <mergeCell ref="A12:B12"/>
    <mergeCell ref="F3:F6"/>
    <mergeCell ref="A3:B6"/>
    <mergeCell ref="D3:D6"/>
    <mergeCell ref="E3:E6"/>
    <mergeCell ref="C3:C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Kirjeldus</vt:lpstr>
      <vt:lpstr>Aruandesse2018</vt:lpstr>
      <vt:lpstr>Aruandesse2017</vt:lpstr>
      <vt:lpstr>Aruandesse2016</vt:lpstr>
      <vt:lpstr>Aruandesse2015</vt:lpstr>
      <vt:lpstr>Aruandesse2014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Lõmps</dc:creator>
  <cp:lastModifiedBy>Laura-Liisa Liivamägi</cp:lastModifiedBy>
  <dcterms:created xsi:type="dcterms:W3CDTF">2016-06-17T08:28:03Z</dcterms:created>
  <dcterms:modified xsi:type="dcterms:W3CDTF">2020-11-12T10:12:02Z</dcterms:modified>
</cp:coreProperties>
</file>